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/>
  </bookViews>
  <sheets>
    <sheet name="Catálogo FFF" sheetId="1" r:id="rId1"/>
    <sheet name="Equipo 0" sheetId="10" r:id="rId2"/>
    <sheet name="Equipo 1" sheetId="2" r:id="rId3"/>
    <sheet name="Equipo 2" sheetId="3" r:id="rId4"/>
    <sheet name="Equipo 3" sheetId="4" r:id="rId5"/>
    <sheet name="Equipo 4" sheetId="5" r:id="rId6"/>
    <sheet name="Equipo 5" sheetId="6" r:id="rId7"/>
    <sheet name="Equipo 6" sheetId="7" r:id="rId8"/>
    <sheet name="Conclusión" sheetId="9" r:id="rId9"/>
    <sheet name="Evaluación" sheetId="11" r:id="rId1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1" l="1"/>
  <c r="P39" i="11"/>
  <c r="P40" i="11"/>
  <c r="P41" i="11"/>
  <c r="P42" i="11"/>
  <c r="P37" i="11"/>
  <c r="O38" i="11"/>
  <c r="O39" i="11"/>
  <c r="O40" i="11"/>
  <c r="O41" i="11"/>
  <c r="O42" i="11"/>
  <c r="O37" i="11"/>
  <c r="N38" i="11"/>
  <c r="N39" i="11"/>
  <c r="N40" i="11"/>
  <c r="N41" i="11"/>
  <c r="N42" i="11"/>
  <c r="N37" i="11"/>
  <c r="D28" i="7"/>
  <c r="D22" i="7"/>
  <c r="D11" i="5"/>
  <c r="I11" i="5"/>
  <c r="M38" i="11"/>
  <c r="M39" i="11"/>
  <c r="M40" i="11"/>
  <c r="M41" i="11"/>
  <c r="M42" i="11"/>
  <c r="M37" i="11"/>
  <c r="L38" i="11"/>
  <c r="L39" i="11"/>
  <c r="L40" i="11"/>
  <c r="L41" i="11"/>
  <c r="L42" i="11"/>
  <c r="L37" i="11"/>
  <c r="J38" i="11"/>
  <c r="J39" i="11"/>
  <c r="J40" i="11"/>
  <c r="J41" i="11"/>
  <c r="J42" i="11"/>
  <c r="J37" i="11"/>
  <c r="H38" i="11"/>
  <c r="H39" i="11"/>
  <c r="H40" i="11"/>
  <c r="H41" i="11"/>
  <c r="H42" i="11"/>
  <c r="H37" i="11"/>
  <c r="G38" i="11"/>
  <c r="G39" i="11"/>
  <c r="G40" i="11"/>
  <c r="G41" i="11"/>
  <c r="G42" i="11"/>
  <c r="G37" i="11"/>
  <c r="F38" i="11"/>
  <c r="F39" i="11"/>
  <c r="F40" i="11"/>
  <c r="F41" i="11"/>
  <c r="F42" i="11"/>
  <c r="F37" i="11"/>
  <c r="D38" i="11"/>
  <c r="D39" i="11"/>
  <c r="D40" i="11"/>
  <c r="D41" i="11"/>
  <c r="D42" i="11"/>
  <c r="D37" i="11"/>
  <c r="L47" i="11" l="1"/>
  <c r="L48" i="11"/>
  <c r="L49" i="11"/>
  <c r="L50" i="11"/>
  <c r="L51" i="11"/>
  <c r="K48" i="11"/>
  <c r="K49" i="11"/>
  <c r="K50" i="11"/>
  <c r="K51" i="11"/>
  <c r="K47" i="11"/>
  <c r="J50" i="11"/>
  <c r="J48" i="11"/>
  <c r="J49" i="11"/>
  <c r="J51" i="11"/>
  <c r="J47" i="11"/>
  <c r="I48" i="11"/>
  <c r="I49" i="11"/>
  <c r="I50" i="11"/>
  <c r="I51" i="11"/>
  <c r="I47" i="11"/>
  <c r="H47" i="11"/>
  <c r="H48" i="11"/>
  <c r="H49" i="11"/>
  <c r="H50" i="11"/>
  <c r="H51" i="11"/>
  <c r="E48" i="11"/>
  <c r="E49" i="11"/>
  <c r="E50" i="11"/>
  <c r="E51" i="11"/>
  <c r="E47" i="11"/>
  <c r="F48" i="11"/>
  <c r="F49" i="11"/>
  <c r="F50" i="11"/>
  <c r="F51" i="11"/>
  <c r="F47" i="11"/>
  <c r="D48" i="11"/>
  <c r="D49" i="11"/>
  <c r="D50" i="11"/>
  <c r="D51" i="11"/>
  <c r="D47" i="11"/>
  <c r="C61" i="11" l="1"/>
  <c r="B61" i="11"/>
  <c r="D55" i="11"/>
  <c r="D37" i="2"/>
  <c r="D36" i="2"/>
  <c r="M34" i="2" s="1"/>
  <c r="M33" i="2"/>
  <c r="M32" i="2"/>
  <c r="D32" i="11" l="1"/>
  <c r="D29" i="11"/>
  <c r="D30" i="11"/>
  <c r="D31" i="11"/>
  <c r="D28" i="11"/>
  <c r="C32" i="11"/>
  <c r="I12" i="5"/>
  <c r="I13" i="5"/>
  <c r="I14" i="5"/>
  <c r="I15" i="5"/>
  <c r="D12" i="5"/>
  <c r="D13" i="5"/>
  <c r="D14" i="5"/>
  <c r="D15" i="5"/>
  <c r="C12" i="5"/>
  <c r="C13" i="5"/>
  <c r="C14" i="5"/>
  <c r="C15" i="5"/>
  <c r="C11" i="5"/>
  <c r="E16" i="5"/>
  <c r="E23" i="11"/>
  <c r="E21" i="11"/>
  <c r="E19" i="11"/>
  <c r="E17" i="11"/>
  <c r="C13" i="6"/>
  <c r="C20" i="6" s="1"/>
  <c r="C14" i="6"/>
  <c r="C15" i="6"/>
  <c r="C16" i="6"/>
  <c r="C12" i="6"/>
  <c r="C21" i="6" l="1"/>
  <c r="C19" i="6"/>
  <c r="C12" i="11"/>
  <c r="F12" i="11"/>
  <c r="F8" i="11"/>
  <c r="F9" i="11"/>
  <c r="F10" i="11"/>
  <c r="F11" i="11"/>
  <c r="F7" i="11"/>
  <c r="D9" i="11"/>
  <c r="D10" i="11"/>
  <c r="D11" i="11"/>
  <c r="D8" i="11"/>
  <c r="D7" i="11"/>
  <c r="G22" i="7"/>
  <c r="D25" i="7"/>
  <c r="D26" i="7"/>
  <c r="D24" i="7"/>
  <c r="D23" i="7"/>
  <c r="D27" i="7" l="1"/>
</calcChain>
</file>

<file path=xl/sharedStrings.xml><?xml version="1.0" encoding="utf-8"?>
<sst xmlns="http://schemas.openxmlformats.org/spreadsheetml/2006/main" count="366" uniqueCount="248">
  <si>
    <t>Catálogo de fórmulas, funciones y formatos</t>
  </si>
  <si>
    <t>No.</t>
  </si>
  <si>
    <t>Tema</t>
  </si>
  <si>
    <t>Suma</t>
  </si>
  <si>
    <t>Resta</t>
  </si>
  <si>
    <t>Multiplicación</t>
  </si>
  <si>
    <t>SUMAPRODUCTO</t>
  </si>
  <si>
    <t>División</t>
  </si>
  <si>
    <t>Promedio</t>
  </si>
  <si>
    <t>Máximo</t>
  </si>
  <si>
    <t>Mínimo</t>
  </si>
  <si>
    <t>Moda</t>
  </si>
  <si>
    <t>Concatenar</t>
  </si>
  <si>
    <t>Extraer</t>
  </si>
  <si>
    <t>SI sencillo</t>
  </si>
  <si>
    <t>SI anidado</t>
  </si>
  <si>
    <t>Contar.si</t>
  </si>
  <si>
    <t>Ahora</t>
  </si>
  <si>
    <t>Tablas</t>
  </si>
  <si>
    <t>Gráficos</t>
  </si>
  <si>
    <t>Diseño e impresiones</t>
  </si>
  <si>
    <t>Tipo</t>
  </si>
  <si>
    <r>
      <rPr>
        <sz val="11"/>
        <color rgb="FF00B0F0"/>
        <rFont val="Calibri"/>
        <family val="2"/>
        <scheme val="minor"/>
      </rPr>
      <t>Fórmula</t>
    </r>
    <r>
      <rPr>
        <sz val="11"/>
        <color theme="1"/>
        <rFont val="Calibri"/>
        <family val="2"/>
        <scheme val="minor"/>
      </rPr>
      <t xml:space="preserve"> </t>
    </r>
  </si>
  <si>
    <t>Función</t>
  </si>
  <si>
    <t>Formato</t>
  </si>
  <si>
    <t xml:space="preserve">Equipo </t>
  </si>
  <si>
    <t xml:space="preserve">Líder </t>
  </si>
  <si>
    <t>Grecia</t>
  </si>
  <si>
    <t>Jocelyn</t>
  </si>
  <si>
    <t>Raúl</t>
  </si>
  <si>
    <t>Karime</t>
  </si>
  <si>
    <t>Mariana</t>
  </si>
  <si>
    <t>Elizabeth</t>
  </si>
  <si>
    <t>Líder</t>
  </si>
  <si>
    <t>Integrantes</t>
  </si>
  <si>
    <t xml:space="preserve">Tema </t>
  </si>
  <si>
    <t>Contexto</t>
  </si>
  <si>
    <t>Estructura</t>
  </si>
  <si>
    <t>Ejemplo</t>
  </si>
  <si>
    <t xml:space="preserve">Alumno </t>
  </si>
  <si>
    <t>Cocina</t>
  </si>
  <si>
    <t>Jardineria</t>
  </si>
  <si>
    <t>Mecánica</t>
  </si>
  <si>
    <t>Costura</t>
  </si>
  <si>
    <t>Diego</t>
  </si>
  <si>
    <t>Carlos</t>
  </si>
  <si>
    <t>Luisa</t>
  </si>
  <si>
    <t xml:space="preserve">Andrea </t>
  </si>
  <si>
    <t>Arturo</t>
  </si>
  <si>
    <t>Axel</t>
  </si>
  <si>
    <t>Sheila</t>
  </si>
  <si>
    <t>Marlen</t>
  </si>
  <si>
    <t>Mario</t>
  </si>
  <si>
    <t>Formato condicional</t>
  </si>
  <si>
    <t>No aplica</t>
  </si>
  <si>
    <t>Profe</t>
  </si>
  <si>
    <t>Escuela</t>
  </si>
  <si>
    <t>Sólo</t>
  </si>
  <si>
    <t>Luisa, Marco, Nicole, Daniela, Sergio, Eduardo, Luis Antonio.</t>
  </si>
  <si>
    <t xml:space="preserve">Contar.si </t>
  </si>
  <si>
    <t>Temas</t>
  </si>
  <si>
    <t xml:space="preserve">Paleteria </t>
  </si>
  <si>
    <t>Nombre del cliente</t>
  </si>
  <si>
    <t>Sabor de su preferencia</t>
  </si>
  <si>
    <t>Alexis</t>
  </si>
  <si>
    <t>Fany</t>
  </si>
  <si>
    <t>Kesia</t>
  </si>
  <si>
    <t>Andy</t>
  </si>
  <si>
    <t>Juan</t>
  </si>
  <si>
    <t>Bruno</t>
  </si>
  <si>
    <t>Alejandra</t>
  </si>
  <si>
    <t>Fernando</t>
  </si>
  <si>
    <t>Sofia</t>
  </si>
  <si>
    <t xml:space="preserve">Luis </t>
  </si>
  <si>
    <t>Vainilla</t>
  </si>
  <si>
    <t>Fresa</t>
  </si>
  <si>
    <t>Chocolate</t>
  </si>
  <si>
    <t>Sabor:</t>
  </si>
  <si>
    <t>No. Clientes:</t>
  </si>
  <si>
    <t xml:space="preserve">Fecha de realización: </t>
  </si>
  <si>
    <t>Presupuesto de María</t>
  </si>
  <si>
    <t>Producto</t>
  </si>
  <si>
    <t>Precio</t>
  </si>
  <si>
    <t>N. Productos vendidos</t>
  </si>
  <si>
    <t>Total</t>
  </si>
  <si>
    <t>Refresco</t>
  </si>
  <si>
    <t>Pan blanco</t>
  </si>
  <si>
    <t>Suavitel</t>
  </si>
  <si>
    <t>Leche</t>
  </si>
  <si>
    <t>Crema</t>
  </si>
  <si>
    <t xml:space="preserve">Total:  </t>
  </si>
  <si>
    <t>SUMAPRODUCTO:</t>
  </si>
  <si>
    <t>Pregunta:</t>
  </si>
  <si>
    <t>Respuesta:</t>
  </si>
  <si>
    <t>María tiene 350 pesos y la mandaron al super a comprar crema, leche y pan. ¿Cuánto dinero le va a sobrar?</t>
  </si>
  <si>
    <t>Estrucutra</t>
  </si>
  <si>
    <t>Suma, resta, multiplicación y SUMAPRODUCTO.</t>
  </si>
  <si>
    <t>Supermercado.</t>
  </si>
  <si>
    <t>Roshell, Carlos, Angel, Paloma, Mafer, Noemi, Daniel.</t>
  </si>
  <si>
    <t>Evaluaciones</t>
  </si>
  <si>
    <t>Equipo 6</t>
  </si>
  <si>
    <t>Cantidad</t>
  </si>
  <si>
    <t>Prenda</t>
  </si>
  <si>
    <t>Pantalón</t>
  </si>
  <si>
    <t>Camisa</t>
  </si>
  <si>
    <t>Blusa</t>
  </si>
  <si>
    <t>Playera</t>
  </si>
  <si>
    <t>Vestido</t>
  </si>
  <si>
    <t>Precio u</t>
  </si>
  <si>
    <t>Descuento</t>
  </si>
  <si>
    <t>Precio c/d</t>
  </si>
  <si>
    <t>Precio s/d</t>
  </si>
  <si>
    <t>Equipo 5</t>
  </si>
  <si>
    <t>Botas</t>
  </si>
  <si>
    <t>Short</t>
  </si>
  <si>
    <t>Falda</t>
  </si>
  <si>
    <t>División, Promedio, Máximo y Mínimo.</t>
  </si>
  <si>
    <t>Código</t>
  </si>
  <si>
    <t>Estudiante</t>
  </si>
  <si>
    <t>Miguel</t>
  </si>
  <si>
    <t>Manuel</t>
  </si>
  <si>
    <t>Meche</t>
  </si>
  <si>
    <t>Marta</t>
  </si>
  <si>
    <t>Edad</t>
  </si>
  <si>
    <t xml:space="preserve">Máximo </t>
  </si>
  <si>
    <t xml:space="preserve">Mínimo </t>
  </si>
  <si>
    <t xml:space="preserve">Pomedio </t>
  </si>
  <si>
    <t xml:space="preserve">División </t>
  </si>
  <si>
    <t>Ana, Julieta, Montse, Ilse, Cecilia, Abraham, Edgar.</t>
  </si>
  <si>
    <t>Identificación</t>
  </si>
  <si>
    <t>Número</t>
  </si>
  <si>
    <t>Nombre</t>
  </si>
  <si>
    <t>Hijos</t>
  </si>
  <si>
    <t>1 Pedro</t>
  </si>
  <si>
    <t>2 Luis</t>
  </si>
  <si>
    <t>3 Sandra</t>
  </si>
  <si>
    <t>4 Ramón</t>
  </si>
  <si>
    <t>5 Abraham</t>
  </si>
  <si>
    <t>Datos formulados</t>
  </si>
  <si>
    <t>Datos obtenidos</t>
  </si>
  <si>
    <t>Día de nacimiento</t>
  </si>
  <si>
    <t>Mes de nacimiento</t>
  </si>
  <si>
    <t>Año de nacimiento</t>
  </si>
  <si>
    <t xml:space="preserve">Fecha de nacimiento </t>
  </si>
  <si>
    <t>Moda, Concatenar y Extraer.</t>
  </si>
  <si>
    <t>Equipo 4</t>
  </si>
  <si>
    <t xml:space="preserve">Equipo 1 </t>
  </si>
  <si>
    <t>Codigo</t>
  </si>
  <si>
    <t>Empleado</t>
  </si>
  <si>
    <t>Ingreso</t>
  </si>
  <si>
    <t>Abril</t>
  </si>
  <si>
    <t>Marzo</t>
  </si>
  <si>
    <t>Febrero</t>
  </si>
  <si>
    <t>Enero</t>
  </si>
  <si>
    <t>José</t>
  </si>
  <si>
    <t>Julia</t>
  </si>
  <si>
    <t>Janna</t>
  </si>
  <si>
    <t>Jicole</t>
  </si>
  <si>
    <t>Joel, Flor, Jonathan, Jesús, Diego, Mario y Vania</t>
  </si>
  <si>
    <t>Prepa #15</t>
  </si>
  <si>
    <t>Equipo 2</t>
  </si>
  <si>
    <t>Mes</t>
  </si>
  <si>
    <t>Nuevo</t>
  </si>
  <si>
    <t>Color</t>
  </si>
  <si>
    <t>Ventas</t>
  </si>
  <si>
    <t>Estado</t>
  </si>
  <si>
    <t>Premio</t>
  </si>
  <si>
    <t>Comisión</t>
  </si>
  <si>
    <t>Destino</t>
  </si>
  <si>
    <t>Transporte</t>
  </si>
  <si>
    <t>Tienda departamental</t>
  </si>
  <si>
    <t>En una empresa de venta de automóviles</t>
  </si>
  <si>
    <t>Español</t>
  </si>
  <si>
    <t>Matemáticas</t>
  </si>
  <si>
    <t>Ciencias</t>
  </si>
  <si>
    <t>Historia</t>
  </si>
  <si>
    <t>Geografía</t>
  </si>
  <si>
    <t xml:space="preserve">Cívica </t>
  </si>
  <si>
    <t>Inglés</t>
  </si>
  <si>
    <t xml:space="preserve">Condición </t>
  </si>
  <si>
    <t>Alumno 1</t>
  </si>
  <si>
    <t>Avanzado</t>
  </si>
  <si>
    <t>Alumno 2</t>
  </si>
  <si>
    <t>Suficiente</t>
  </si>
  <si>
    <t>Alumno 3</t>
  </si>
  <si>
    <t>Básico</t>
  </si>
  <si>
    <t>Alumno 4</t>
  </si>
  <si>
    <t>Alumno 5</t>
  </si>
  <si>
    <t>Empresa "La gloria"</t>
  </si>
  <si>
    <t>Turno 1</t>
  </si>
  <si>
    <t>Turno 2</t>
  </si>
  <si>
    <t>Turno 3</t>
  </si>
  <si>
    <t>Total de horas</t>
  </si>
  <si>
    <t>Bono</t>
  </si>
  <si>
    <t>Dario</t>
  </si>
  <si>
    <t>No bono</t>
  </si>
  <si>
    <t>Aitana</t>
  </si>
  <si>
    <t>Sebastián</t>
  </si>
  <si>
    <t>Romina</t>
  </si>
  <si>
    <t>Rodrigo</t>
  </si>
  <si>
    <t>Frida</t>
  </si>
  <si>
    <t>Santiago</t>
  </si>
  <si>
    <t>Mia</t>
  </si>
  <si>
    <t xml:space="preserve">Gerardo </t>
  </si>
  <si>
    <t>Julieta</t>
  </si>
  <si>
    <t>Andrea Hidalgo, Montse, Jesica, Andrea López, Arturo, Fabian y Axel</t>
  </si>
  <si>
    <t>SI Sencillo</t>
  </si>
  <si>
    <t>La empresa</t>
  </si>
  <si>
    <t>Marlen, Arely, Karla, Ximena y Sheila</t>
  </si>
  <si>
    <t>Equipo 3</t>
  </si>
  <si>
    <t>h20</t>
  </si>
  <si>
    <t>j12</t>
  </si>
  <si>
    <t>e37</t>
  </si>
  <si>
    <t>cd8</t>
  </si>
  <si>
    <t>m50</t>
  </si>
  <si>
    <t>k64</t>
  </si>
  <si>
    <t>Alumno</t>
  </si>
  <si>
    <t>Hugo</t>
  </si>
  <si>
    <t>Paco</t>
  </si>
  <si>
    <t>Luis</t>
  </si>
  <si>
    <t>Mimi</t>
  </si>
  <si>
    <t>Donald</t>
  </si>
  <si>
    <t>Credencial</t>
  </si>
  <si>
    <t>Sexo</t>
  </si>
  <si>
    <t>Masculino</t>
  </si>
  <si>
    <t>Femenino</t>
  </si>
  <si>
    <t>Alimento</t>
  </si>
  <si>
    <t>Entrada</t>
  </si>
  <si>
    <t>Calificación</t>
  </si>
  <si>
    <t>Beca</t>
  </si>
  <si>
    <t>Faltas</t>
  </si>
  <si>
    <t>Calificacion final</t>
  </si>
  <si>
    <t>Viaje</t>
  </si>
  <si>
    <t>Distribución</t>
  </si>
  <si>
    <t>Exento</t>
  </si>
  <si>
    <r>
      <t xml:space="preserve">Contar.si </t>
    </r>
    <r>
      <rPr>
        <sz val="11"/>
        <color theme="1"/>
        <rFont val="Calibri"/>
        <family val="2"/>
        <scheme val="minor"/>
      </rPr>
      <t xml:space="preserve"> nos ayuda a buscar cuantas personas de un rango determinado seleccionaron una opción de las mostradas en el texto o la tabla. </t>
    </r>
    <r>
      <rPr>
        <b/>
        <sz val="11"/>
        <color theme="1"/>
        <rFont val="Calibri"/>
        <family val="2"/>
        <scheme val="minor"/>
      </rPr>
      <t>Fórmula</t>
    </r>
  </si>
  <si>
    <r>
      <rPr>
        <b/>
        <sz val="11"/>
        <color theme="1"/>
        <rFont val="Calibri"/>
        <family val="2"/>
        <scheme val="minor"/>
      </rPr>
      <t>Ahora</t>
    </r>
    <r>
      <rPr>
        <sz val="11"/>
        <color theme="1"/>
        <rFont val="Calibri"/>
        <family val="2"/>
        <scheme val="minor"/>
      </rPr>
      <t xml:space="preserve"> nos brinda la facilidad de poner la fecha y la hora de la realizacion de nuestro libro. </t>
    </r>
    <r>
      <rPr>
        <b/>
        <sz val="11"/>
        <color theme="1"/>
        <rFont val="Calibri"/>
        <family val="2"/>
        <scheme val="minor"/>
      </rPr>
      <t>Fórmula</t>
    </r>
  </si>
  <si>
    <r>
      <t xml:space="preserve">Si anidado </t>
    </r>
    <r>
      <rPr>
        <sz val="11"/>
        <color theme="1"/>
        <rFont val="Calibri"/>
        <family val="2"/>
        <scheme val="minor"/>
      </rPr>
      <t xml:space="preserve"> nos ayuda a poder dar ciertos valores en la misma celda, derivado de los datos que se nos muestran en la misma.</t>
    </r>
  </si>
  <si>
    <r>
      <rPr>
        <b/>
        <sz val="11"/>
        <color theme="1"/>
        <rFont val="Calibri"/>
        <family val="2"/>
        <scheme val="minor"/>
      </rPr>
      <t>Si sencillo</t>
    </r>
    <r>
      <rPr>
        <sz val="11"/>
        <color theme="1"/>
        <rFont val="Calibri"/>
        <family val="2"/>
        <scheme val="minor"/>
      </rPr>
      <t xml:space="preserve"> nos brinda la posibilidad de dar dos diferentes resultados a una misma celda.</t>
    </r>
  </si>
  <si>
    <r>
      <rPr>
        <b/>
        <sz val="11"/>
        <color theme="1"/>
        <rFont val="Calibri"/>
        <family val="2"/>
        <scheme val="minor"/>
      </rPr>
      <t>Moda</t>
    </r>
    <r>
      <rPr>
        <sz val="11"/>
        <color theme="1"/>
        <rFont val="Calibri"/>
        <family val="2"/>
        <scheme val="minor"/>
      </rPr>
      <t xml:space="preserve"> nos arroja el número que mas repite en cierto rango que nosotros seleccionemos.</t>
    </r>
  </si>
  <si>
    <r>
      <rPr>
        <b/>
        <sz val="11"/>
        <color theme="1"/>
        <rFont val="Calibri"/>
        <family val="2"/>
        <scheme val="minor"/>
      </rPr>
      <t xml:space="preserve">Concatenar </t>
    </r>
    <r>
      <rPr>
        <sz val="11"/>
        <color theme="1"/>
        <rFont val="Calibri"/>
        <family val="2"/>
        <scheme val="minor"/>
      </rPr>
      <t xml:space="preserve"> nos ayuda a juntar la información de varias celdas en una sola.</t>
    </r>
  </si>
  <si>
    <r>
      <t>Extrae</t>
    </r>
    <r>
      <rPr>
        <sz val="11"/>
        <color theme="1"/>
        <rFont val="Calibri"/>
        <family val="2"/>
        <scheme val="minor"/>
      </rPr>
      <t xml:space="preserve"> nos facilita el escribir datos, ya que mueve o copia los datos en cierto orden que tu le pides.</t>
    </r>
  </si>
  <si>
    <r>
      <rPr>
        <b/>
        <sz val="11"/>
        <color theme="1"/>
        <rFont val="Calibri"/>
        <family val="2"/>
        <scheme val="minor"/>
      </rPr>
      <t>División</t>
    </r>
    <r>
      <rPr>
        <sz val="11"/>
        <color theme="1"/>
        <rFont val="Calibri"/>
        <family val="2"/>
        <scheme val="minor"/>
      </rPr>
      <t xml:space="preserve"> Es separar el valor de un producto que se ha mostrado varias veces</t>
    </r>
  </si>
  <si>
    <r>
      <t>Multiplicación</t>
    </r>
    <r>
      <rPr>
        <sz val="11"/>
        <color theme="1"/>
        <rFont val="Calibri"/>
        <family val="2"/>
        <scheme val="minor"/>
      </rPr>
      <t xml:space="preserve"> nos da el valor de unos productos solo adquiriendo el de uno solo</t>
    </r>
  </si>
  <si>
    <r>
      <t>Suma</t>
    </r>
    <r>
      <rPr>
        <sz val="11"/>
        <color theme="1"/>
        <rFont val="Calibri"/>
        <family val="2"/>
        <scheme val="minor"/>
      </rPr>
      <t xml:space="preserve"> nos da el resultado de juntar el precio de ciertos productos</t>
    </r>
  </si>
  <si>
    <r>
      <rPr>
        <b/>
        <sz val="11"/>
        <color theme="1"/>
        <rFont val="Calibri"/>
        <family val="2"/>
        <scheme val="minor"/>
      </rPr>
      <t xml:space="preserve">Resta </t>
    </r>
    <r>
      <rPr>
        <sz val="11"/>
        <color theme="1"/>
        <rFont val="Calibri"/>
        <family val="2"/>
        <scheme val="minor"/>
      </rPr>
      <t xml:space="preserve"> nos da el resultado de quitar el precio de unos productor del resto de otros</t>
    </r>
  </si>
  <si>
    <r>
      <t>R</t>
    </r>
    <r>
      <rPr>
        <b/>
        <sz val="11"/>
        <color theme="1"/>
        <rFont val="Calibri"/>
        <family val="2"/>
        <scheme val="minor"/>
      </rPr>
      <t xml:space="preserve">sumaproducto </t>
    </r>
    <r>
      <rPr>
        <sz val="11"/>
        <color theme="1"/>
        <rFont val="Calibri"/>
        <family val="2"/>
        <scheme val="minor"/>
      </rPr>
      <t>recibe como argumento las matrices que deseamos multiplicar.</t>
    </r>
  </si>
  <si>
    <t>La hoja de cálculo nos ayuda a realizar ciertas operaciones de forma más rápida sin la ayuda de lápiz y papel, teniendo una base de datos para modificar si se necesita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</si>
</sst>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sz val="18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 style="thin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0" fillId="12" borderId="15" applyNumberFormat="0" applyFont="0" applyAlignment="0" applyProtection="0"/>
    <xf numFmtId="0" fontId="2" fillId="13" borderId="0" applyNumberFormat="0" applyBorder="0" applyAlignment="0" applyProtection="0"/>
    <xf numFmtId="0" fontId="1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5" fillId="0" borderId="0" xfId="0" applyFont="1" applyAlignment="1"/>
    <xf numFmtId="0" fontId="0" fillId="0" borderId="5" xfId="0" applyBorder="1"/>
    <xf numFmtId="0" fontId="0" fillId="0" borderId="6" xfId="0" applyBorder="1"/>
    <xf numFmtId="0" fontId="2" fillId="2" borderId="5" xfId="0" applyFont="1" applyFill="1" applyBorder="1"/>
    <xf numFmtId="0" fontId="9" fillId="7" borderId="8" xfId="0" applyFont="1" applyFill="1" applyBorder="1" applyAlignment="1">
      <alignment horizontal="center"/>
    </xf>
    <xf numFmtId="0" fontId="0" fillId="0" borderId="10" xfId="0" applyBorder="1"/>
    <xf numFmtId="0" fontId="0" fillId="8" borderId="11" xfId="0" applyFill="1" applyBorder="1"/>
    <xf numFmtId="164" fontId="0" fillId="8" borderId="11" xfId="0" applyNumberFormat="1" applyFill="1" applyBorder="1"/>
    <xf numFmtId="0" fontId="0" fillId="8" borderId="7" xfId="0" applyFill="1" applyBorder="1"/>
    <xf numFmtId="164" fontId="0" fillId="8" borderId="7" xfId="0" applyNumberFormat="1" applyFill="1" applyBorder="1"/>
    <xf numFmtId="164" fontId="0" fillId="8" borderId="12" xfId="0" applyNumberFormat="1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9" xfId="0" applyFill="1" applyBorder="1"/>
    <xf numFmtId="0" fontId="0" fillId="6" borderId="1" xfId="0" applyFill="1" applyBorder="1"/>
    <xf numFmtId="0" fontId="0" fillId="10" borderId="0" xfId="0" applyFill="1"/>
    <xf numFmtId="0" fontId="2" fillId="9" borderId="0" xfId="0" applyFont="1" applyFill="1"/>
    <xf numFmtId="0" fontId="0" fillId="10" borderId="1" xfId="0" applyFill="1" applyBorder="1"/>
    <xf numFmtId="0" fontId="2" fillId="9" borderId="1" xfId="0" applyFont="1" applyFill="1" applyBorder="1" applyAlignment="1">
      <alignment horizontal="right"/>
    </xf>
    <xf numFmtId="0" fontId="2" fillId="9" borderId="1" xfId="0" applyFont="1" applyFill="1" applyBorder="1"/>
    <xf numFmtId="0" fontId="0" fillId="6" borderId="5" xfId="0" applyFill="1" applyBorder="1"/>
    <xf numFmtId="22" fontId="5" fillId="0" borderId="0" xfId="0" applyNumberFormat="1" applyFont="1" applyAlignme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center"/>
    </xf>
    <xf numFmtId="22" fontId="0" fillId="0" borderId="0" xfId="0" applyNumberFormat="1"/>
    <xf numFmtId="0" fontId="0" fillId="11" borderId="0" xfId="0" applyFill="1"/>
    <xf numFmtId="0" fontId="2" fillId="21" borderId="0" xfId="0" applyFont="1" applyFill="1"/>
    <xf numFmtId="0" fontId="10" fillId="14" borderId="1" xfId="3" applyBorder="1"/>
    <xf numFmtId="164" fontId="10" fillId="14" borderId="1" xfId="3" applyNumberFormat="1" applyBorder="1"/>
    <xf numFmtId="0" fontId="2" fillId="18" borderId="1" xfId="7" applyBorder="1"/>
    <xf numFmtId="0" fontId="2" fillId="16" borderId="1" xfId="5" applyBorder="1"/>
    <xf numFmtId="0" fontId="2" fillId="15" borderId="1" xfId="4" applyBorder="1"/>
    <xf numFmtId="0" fontId="2" fillId="19" borderId="1" xfId="8" applyBorder="1"/>
    <xf numFmtId="0" fontId="2" fillId="16" borderId="2" xfId="5" applyBorder="1"/>
    <xf numFmtId="0" fontId="0" fillId="12" borderId="15" xfId="1" applyFont="1"/>
    <xf numFmtId="0" fontId="0" fillId="12" borderId="16" xfId="1" applyFont="1" applyBorder="1"/>
    <xf numFmtId="0" fontId="2" fillId="20" borderId="1" xfId="9" applyBorder="1"/>
    <xf numFmtId="0" fontId="10" fillId="17" borderId="1" xfId="6" applyBorder="1"/>
    <xf numFmtId="22" fontId="2" fillId="13" borderId="1" xfId="2" applyNumberFormat="1" applyBorder="1"/>
    <xf numFmtId="0" fontId="10" fillId="23" borderId="1" xfId="9" applyFont="1" applyFill="1" applyBorder="1"/>
    <xf numFmtId="0" fontId="2" fillId="22" borderId="1" xfId="0" applyFont="1" applyFill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25" borderId="8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1" fillId="25" borderId="17" xfId="0" applyFont="1" applyFill="1" applyBorder="1" applyAlignment="1">
      <alignment horizontal="center"/>
    </xf>
    <xf numFmtId="0" fontId="11" fillId="25" borderId="0" xfId="0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27" borderId="1" xfId="0" applyFill="1" applyBorder="1"/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13" borderId="1" xfId="2" applyBorder="1"/>
    <xf numFmtId="164" fontId="2" fillId="13" borderId="1" xfId="2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2" fillId="24" borderId="0" xfId="0" applyFont="1" applyFill="1" applyAlignment="1">
      <alignment horizontal="center"/>
    </xf>
    <xf numFmtId="0" fontId="0" fillId="24" borderId="0" xfId="0" applyFill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8" xfId="0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</cellXfs>
  <cellStyles count="10">
    <cellStyle name="20% - Énfasis1" xfId="3" builtinId="30"/>
    <cellStyle name="40% - Énfasis3" xfId="6" builtinId="39"/>
    <cellStyle name="60% - Énfasis6" xfId="9" builtinId="52"/>
    <cellStyle name="Énfasis1" xfId="2" builtinId="29"/>
    <cellStyle name="Énfasis2" xfId="4" builtinId="33"/>
    <cellStyle name="Énfasis3" xfId="5" builtinId="37"/>
    <cellStyle name="Énfasis4" xfId="7" builtinId="41"/>
    <cellStyle name="Énfasis6" xfId="8" builtinId="49"/>
    <cellStyle name="Normal" xfId="0" builtinId="0"/>
    <cellStyle name="Notas" xfId="1" builtinId="10"/>
  </cellStyles>
  <dxfs count="1">
    <dxf>
      <font>
        <b/>
        <i val="0"/>
        <color rgb="FFFF6699"/>
      </font>
    </dxf>
  </dxfs>
  <tableStyles count="0" defaultTableStyle="TableStyleMedium2" defaultPivotStyle="PivotStyleLight16"/>
  <colors>
    <mruColors>
      <color rgb="FFFF6699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182632</xdr:rowOff>
    </xdr:from>
    <xdr:to>
      <xdr:col>10</xdr:col>
      <xdr:colOff>431859</xdr:colOff>
      <xdr:row>10</xdr:row>
      <xdr:rowOff>133349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182632"/>
          <a:ext cx="3305174" cy="1855717"/>
        </a:xfrm>
        <a:prstGeom prst="rect">
          <a:avLst/>
        </a:prstGeom>
      </xdr:spPr>
    </xdr:pic>
    <xdr:clientData/>
  </xdr:twoCellAnchor>
  <xdr:oneCellAnchor>
    <xdr:from>
      <xdr:col>0</xdr:col>
      <xdr:colOff>733425</xdr:colOff>
      <xdr:row>2</xdr:row>
      <xdr:rowOff>152400</xdr:rowOff>
    </xdr:from>
    <xdr:ext cx="4065018" cy="276226"/>
    <xdr:sp macro="" textlink="">
      <xdr:nvSpPr>
        <xdr:cNvPr id="3" name="CuadroTexto 2"/>
        <xdr:cNvSpPr txBox="1"/>
      </xdr:nvSpPr>
      <xdr:spPr>
        <a:xfrm>
          <a:off x="733425" y="529806"/>
          <a:ext cx="4065018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= CONTAR.SI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(rango,criterio)     = AHORA()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8</xdr:col>
      <xdr:colOff>752475</xdr:colOff>
      <xdr:row>4</xdr:row>
      <xdr:rowOff>0</xdr:rowOff>
    </xdr:to>
    <xdr:sp macro="" textlink="">
      <xdr:nvSpPr>
        <xdr:cNvPr id="2" name="CuadroTexto 1"/>
        <xdr:cNvSpPr txBox="1"/>
      </xdr:nvSpPr>
      <xdr:spPr>
        <a:xfrm>
          <a:off x="771525" y="571500"/>
          <a:ext cx="6076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=SI(prueba_lógica,(valor_si_verdadero,SI(pruba_lógica,(valor_si_verdadero,(valor_si_falso)))))</a:t>
          </a:r>
        </a:p>
      </xdr:txBody>
    </xdr:sp>
    <xdr:clientData/>
  </xdr:twoCellAnchor>
  <xdr:twoCellAnchor editAs="oneCell">
    <xdr:from>
      <xdr:col>9</xdr:col>
      <xdr:colOff>219075</xdr:colOff>
      <xdr:row>0</xdr:row>
      <xdr:rowOff>87678</xdr:rowOff>
    </xdr:from>
    <xdr:to>
      <xdr:col>13</xdr:col>
      <xdr:colOff>695325</xdr:colOff>
      <xdr:row>9</xdr:row>
      <xdr:rowOff>152102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87678"/>
          <a:ext cx="3524250" cy="19789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596080</xdr:colOff>
      <xdr:row>1</xdr:row>
      <xdr:rowOff>66674</xdr:rowOff>
    </xdr:from>
    <xdr:to>
      <xdr:col>10</xdr:col>
      <xdr:colOff>742949</xdr:colOff>
      <xdr:row>7</xdr:row>
      <xdr:rowOff>156437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0080" y="257174"/>
          <a:ext cx="2432869" cy="136611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" name="CuadroTexto 2"/>
        <xdr:cNvSpPr txBox="1"/>
      </xdr:nvSpPr>
      <xdr:spPr>
        <a:xfrm>
          <a:off x="762000" y="571500"/>
          <a:ext cx="381000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=SI(prueba_lógica,(valor_si_verdadero),(valor_si_falso))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</xdr:row>
      <xdr:rowOff>9526</xdr:rowOff>
    </xdr:from>
    <xdr:to>
      <xdr:col>3</xdr:col>
      <xdr:colOff>9526</xdr:colOff>
      <xdr:row>4</xdr:row>
      <xdr:rowOff>1</xdr:rowOff>
    </xdr:to>
    <xdr:sp macro="" textlink="">
      <xdr:nvSpPr>
        <xdr:cNvPr id="2" name="CuadroTexto 1"/>
        <xdr:cNvSpPr txBox="1"/>
      </xdr:nvSpPr>
      <xdr:spPr>
        <a:xfrm>
          <a:off x="762001" y="581026"/>
          <a:ext cx="33909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=MODA(Rango1:Rango2)</a:t>
          </a:r>
        </a:p>
        <a:p>
          <a:r>
            <a:rPr lang="es-MX" sz="1100"/>
            <a:t>=CONCATENAR(Celda1,Celda2)</a:t>
          </a:r>
        </a:p>
        <a:p>
          <a:r>
            <a:rPr lang="es-MX" sz="1100"/>
            <a:t>=EXTRAE(Texto,Posición_inicial,Número</a:t>
          </a:r>
          <a:r>
            <a:rPr lang="es-MX" sz="1100" baseline="0"/>
            <a:t> de caracteres)</a:t>
          </a:r>
          <a:endParaRPr lang="es-MX" sz="1100"/>
        </a:p>
      </xdr:txBody>
    </xdr:sp>
    <xdr:clientData/>
  </xdr:twoCellAnchor>
  <xdr:twoCellAnchor editAs="oneCell">
    <xdr:from>
      <xdr:col>4</xdr:col>
      <xdr:colOff>666749</xdr:colOff>
      <xdr:row>0</xdr:row>
      <xdr:rowOff>19318</xdr:rowOff>
    </xdr:from>
    <xdr:to>
      <xdr:col>7</xdr:col>
      <xdr:colOff>1123949</xdr:colOff>
      <xdr:row>8</xdr:row>
      <xdr:rowOff>104476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4" y="19318"/>
          <a:ext cx="3629025" cy="20377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3</xdr:col>
      <xdr:colOff>9525</xdr:colOff>
      <xdr:row>4</xdr:row>
      <xdr:rowOff>1</xdr:rowOff>
    </xdr:to>
    <xdr:sp macro="" textlink="">
      <xdr:nvSpPr>
        <xdr:cNvPr id="2" name="CuadroTexto 1"/>
        <xdr:cNvSpPr txBox="1"/>
      </xdr:nvSpPr>
      <xdr:spPr>
        <a:xfrm>
          <a:off x="762000" y="571501"/>
          <a:ext cx="254317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=Celda1/Celda2,=MAX(Celda1:Celda2),=MIN(Celda1:Celda2),=PROMEDIO(Celda</a:t>
          </a:r>
          <a:r>
            <a:rPr lang="es-MX" sz="1100" baseline="0"/>
            <a:t>1:Celda2)</a:t>
          </a:r>
          <a:endParaRPr lang="es-MX" sz="1100"/>
        </a:p>
      </xdr:txBody>
    </xdr:sp>
    <xdr:clientData/>
  </xdr:twoCellAnchor>
  <xdr:twoCellAnchor editAs="oneCell">
    <xdr:from>
      <xdr:col>5</xdr:col>
      <xdr:colOff>371475</xdr:colOff>
      <xdr:row>1</xdr:row>
      <xdr:rowOff>43951</xdr:rowOff>
    </xdr:from>
    <xdr:to>
      <xdr:col>11</xdr:col>
      <xdr:colOff>266699</xdr:colOff>
      <xdr:row>12</xdr:row>
      <xdr:rowOff>37802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234451"/>
          <a:ext cx="4467224" cy="25084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3</xdr:row>
      <xdr:rowOff>9525</xdr:rowOff>
    </xdr:from>
    <xdr:to>
      <xdr:col>4</xdr:col>
      <xdr:colOff>752475</xdr:colOff>
      <xdr:row>3</xdr:row>
      <xdr:rowOff>752475</xdr:rowOff>
    </xdr:to>
    <xdr:sp macro="" textlink="">
      <xdr:nvSpPr>
        <xdr:cNvPr id="2" name="CuadroTexto 1"/>
        <xdr:cNvSpPr txBox="1"/>
      </xdr:nvSpPr>
      <xdr:spPr>
        <a:xfrm>
          <a:off x="761999" y="581025"/>
          <a:ext cx="3733801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=Celda1+Celda2,=Celda1-Celda2,=Celda1*Celda2,=SUMAPRODUCTO(Rango1,Rango2)</a:t>
          </a:r>
        </a:p>
      </xdr:txBody>
    </xdr:sp>
    <xdr:clientData/>
  </xdr:twoCellAnchor>
  <xdr:twoCellAnchor editAs="oneCell">
    <xdr:from>
      <xdr:col>6</xdr:col>
      <xdr:colOff>401921</xdr:colOff>
      <xdr:row>1</xdr:row>
      <xdr:rowOff>19050</xdr:rowOff>
    </xdr:from>
    <xdr:to>
      <xdr:col>11</xdr:col>
      <xdr:colOff>85724</xdr:colOff>
      <xdr:row>8</xdr:row>
      <xdr:rowOff>47327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246" y="209550"/>
          <a:ext cx="3493803" cy="1961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tabSelected="1" topLeftCell="B1" zoomScaleNormal="100" workbookViewId="0">
      <selection activeCell="G3" sqref="G3"/>
    </sheetView>
  </sheetViews>
  <sheetFormatPr baseColWidth="10" defaultRowHeight="15" x14ac:dyDescent="0.25"/>
  <cols>
    <col min="2" max="2" width="6.7109375" customWidth="1"/>
    <col min="3" max="3" width="20.85546875" customWidth="1"/>
  </cols>
  <sheetData>
    <row r="2" spans="2:6" x14ac:dyDescent="0.25">
      <c r="B2" s="68" t="s">
        <v>0</v>
      </c>
      <c r="C2" s="68"/>
      <c r="D2" s="68"/>
      <c r="E2" s="68"/>
      <c r="F2" s="68"/>
    </row>
    <row r="4" spans="2:6" x14ac:dyDescent="0.25">
      <c r="B4" s="1" t="s">
        <v>1</v>
      </c>
      <c r="C4" s="1" t="s">
        <v>2</v>
      </c>
      <c r="D4" s="1" t="s">
        <v>21</v>
      </c>
      <c r="E4" s="1" t="s">
        <v>25</v>
      </c>
      <c r="F4" s="1" t="s">
        <v>26</v>
      </c>
    </row>
    <row r="5" spans="2:6" x14ac:dyDescent="0.25">
      <c r="B5" s="1">
        <v>1</v>
      </c>
      <c r="C5" s="1" t="s">
        <v>3</v>
      </c>
      <c r="D5" s="1" t="s">
        <v>22</v>
      </c>
      <c r="E5" s="69">
        <v>6</v>
      </c>
      <c r="F5" s="69" t="s">
        <v>27</v>
      </c>
    </row>
    <row r="6" spans="2:6" x14ac:dyDescent="0.25">
      <c r="B6" s="1">
        <v>2</v>
      </c>
      <c r="C6" s="1" t="s">
        <v>4</v>
      </c>
      <c r="D6" s="1" t="s">
        <v>22</v>
      </c>
      <c r="E6" s="69"/>
      <c r="F6" s="69"/>
    </row>
    <row r="7" spans="2:6" x14ac:dyDescent="0.25">
      <c r="B7" s="1">
        <v>3</v>
      </c>
      <c r="C7" s="1" t="s">
        <v>5</v>
      </c>
      <c r="D7" s="1" t="s">
        <v>22</v>
      </c>
      <c r="E7" s="69"/>
      <c r="F7" s="69"/>
    </row>
    <row r="8" spans="2:6" x14ac:dyDescent="0.25">
      <c r="B8" s="1">
        <v>4</v>
      </c>
      <c r="C8" s="1" t="s">
        <v>6</v>
      </c>
      <c r="D8" s="2" t="s">
        <v>23</v>
      </c>
      <c r="E8" s="69"/>
      <c r="F8" s="69"/>
    </row>
    <row r="9" spans="2:6" x14ac:dyDescent="0.25">
      <c r="B9" s="1">
        <v>5</v>
      </c>
      <c r="C9" s="1" t="s">
        <v>7</v>
      </c>
      <c r="D9" s="1" t="s">
        <v>22</v>
      </c>
      <c r="E9" s="70">
        <v>5</v>
      </c>
      <c r="F9" s="69" t="s">
        <v>28</v>
      </c>
    </row>
    <row r="10" spans="2:6" x14ac:dyDescent="0.25">
      <c r="B10" s="1">
        <v>6</v>
      </c>
      <c r="C10" s="1" t="s">
        <v>8</v>
      </c>
      <c r="D10" s="2" t="s">
        <v>23</v>
      </c>
      <c r="E10" s="70"/>
      <c r="F10" s="69"/>
    </row>
    <row r="11" spans="2:6" x14ac:dyDescent="0.25">
      <c r="B11" s="1">
        <v>7</v>
      </c>
      <c r="C11" s="1" t="s">
        <v>9</v>
      </c>
      <c r="D11" s="2" t="s">
        <v>23</v>
      </c>
      <c r="E11" s="70"/>
      <c r="F11" s="69"/>
    </row>
    <row r="12" spans="2:6" x14ac:dyDescent="0.25">
      <c r="B12" s="1">
        <v>8</v>
      </c>
      <c r="C12" s="1" t="s">
        <v>10</v>
      </c>
      <c r="D12" s="2" t="s">
        <v>23</v>
      </c>
      <c r="E12" s="70"/>
      <c r="F12" s="69"/>
    </row>
    <row r="13" spans="2:6" x14ac:dyDescent="0.25">
      <c r="B13" s="1">
        <v>9</v>
      </c>
      <c r="C13" s="1" t="s">
        <v>11</v>
      </c>
      <c r="D13" s="2" t="s">
        <v>23</v>
      </c>
      <c r="E13" s="71">
        <v>4</v>
      </c>
      <c r="F13" s="69" t="s">
        <v>29</v>
      </c>
    </row>
    <row r="14" spans="2:6" x14ac:dyDescent="0.25">
      <c r="B14" s="1">
        <v>10</v>
      </c>
      <c r="C14" s="1" t="s">
        <v>12</v>
      </c>
      <c r="D14" s="2" t="s">
        <v>23</v>
      </c>
      <c r="E14" s="71"/>
      <c r="F14" s="69"/>
    </row>
    <row r="15" spans="2:6" x14ac:dyDescent="0.25">
      <c r="B15" s="1">
        <v>11</v>
      </c>
      <c r="C15" s="1" t="s">
        <v>13</v>
      </c>
      <c r="D15" s="2" t="s">
        <v>23</v>
      </c>
      <c r="E15" s="71"/>
      <c r="F15" s="69"/>
    </row>
    <row r="16" spans="2:6" x14ac:dyDescent="0.25">
      <c r="B16" s="1">
        <v>12.1</v>
      </c>
      <c r="C16" s="1" t="s">
        <v>14</v>
      </c>
      <c r="D16" s="2" t="s">
        <v>23</v>
      </c>
      <c r="E16" s="5">
        <v>3</v>
      </c>
      <c r="F16" s="4" t="s">
        <v>30</v>
      </c>
    </row>
    <row r="17" spans="2:6" x14ac:dyDescent="0.25">
      <c r="B17" s="1">
        <v>12.2</v>
      </c>
      <c r="C17" s="1" t="s">
        <v>15</v>
      </c>
      <c r="D17" s="2" t="s">
        <v>23</v>
      </c>
      <c r="E17" s="6">
        <v>2</v>
      </c>
      <c r="F17" s="4" t="s">
        <v>31</v>
      </c>
    </row>
    <row r="18" spans="2:6" x14ac:dyDescent="0.25">
      <c r="B18" s="1">
        <v>13</v>
      </c>
      <c r="C18" s="1" t="s">
        <v>16</v>
      </c>
      <c r="D18" s="2" t="s">
        <v>23</v>
      </c>
      <c r="E18" s="72">
        <v>1</v>
      </c>
      <c r="F18" s="69" t="s">
        <v>32</v>
      </c>
    </row>
    <row r="19" spans="2:6" x14ac:dyDescent="0.25">
      <c r="B19" s="1">
        <v>14</v>
      </c>
      <c r="C19" s="1" t="s">
        <v>17</v>
      </c>
      <c r="D19" s="2" t="s">
        <v>23</v>
      </c>
      <c r="E19" s="72"/>
      <c r="F19" s="69"/>
    </row>
    <row r="20" spans="2:6" x14ac:dyDescent="0.25">
      <c r="B20" s="1">
        <v>15</v>
      </c>
      <c r="C20" s="1" t="s">
        <v>18</v>
      </c>
      <c r="D20" s="3" t="s">
        <v>24</v>
      </c>
      <c r="E20" s="1"/>
      <c r="F20" s="1"/>
    </row>
    <row r="21" spans="2:6" x14ac:dyDescent="0.25">
      <c r="B21" s="1">
        <v>16</v>
      </c>
      <c r="C21" s="1" t="s">
        <v>19</v>
      </c>
      <c r="D21" s="3" t="s">
        <v>24</v>
      </c>
      <c r="E21" s="1"/>
      <c r="F21" s="1"/>
    </row>
    <row r="22" spans="2:6" x14ac:dyDescent="0.25">
      <c r="B22" s="1">
        <v>17</v>
      </c>
      <c r="C22" s="1" t="s">
        <v>20</v>
      </c>
      <c r="D22" s="3" t="s">
        <v>24</v>
      </c>
      <c r="E22" s="1"/>
      <c r="F22" s="1"/>
    </row>
  </sheetData>
  <mergeCells count="9">
    <mergeCell ref="B2:F2"/>
    <mergeCell ref="E5:E8"/>
    <mergeCell ref="E9:E12"/>
    <mergeCell ref="E13:E15"/>
    <mergeCell ref="E18:E19"/>
    <mergeCell ref="F5:F8"/>
    <mergeCell ref="F9:F12"/>
    <mergeCell ref="F13:F15"/>
    <mergeCell ref="F18:F1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&amp;LTecnologías de la información ll&amp;C2EM&amp;RJonathan Alejandro Gutiérrez Díaz</oddHeader>
    <oddFooter>&amp;LHoja de cálculo&amp;CCiclo escolar 2016 A&amp;R&amp;G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"/>
  <sheetViews>
    <sheetView topLeftCell="A52" workbookViewId="0">
      <selection activeCell="H60" sqref="H60:H61"/>
    </sheetView>
  </sheetViews>
  <sheetFormatPr baseColWidth="10" defaultRowHeight="15" x14ac:dyDescent="0.25"/>
  <cols>
    <col min="3" max="3" width="11.85546875" bestFit="1" customWidth="1"/>
    <col min="4" max="4" width="25.85546875" customWidth="1"/>
    <col min="5" max="5" width="17.85546875" customWidth="1"/>
    <col min="6" max="6" width="11.85546875" bestFit="1" customWidth="1"/>
    <col min="7" max="7" width="12.5703125" customWidth="1"/>
    <col min="8" max="8" width="14.28515625" customWidth="1"/>
    <col min="9" max="9" width="16.7109375" customWidth="1"/>
    <col min="11" max="11" width="12.7109375" customWidth="1"/>
    <col min="12" max="12" width="15.42578125" customWidth="1"/>
  </cols>
  <sheetData>
    <row r="2" spans="1:6" x14ac:dyDescent="0.25">
      <c r="B2" s="85" t="s">
        <v>99</v>
      </c>
      <c r="C2" s="86"/>
      <c r="D2" s="91"/>
    </row>
    <row r="3" spans="1:6" ht="15.75" thickBot="1" x14ac:dyDescent="0.3"/>
    <row r="4" spans="1:6" ht="15.75" thickBot="1" x14ac:dyDescent="0.3">
      <c r="A4" s="12" t="s">
        <v>100</v>
      </c>
    </row>
    <row r="6" spans="1:6" x14ac:dyDescent="0.25">
      <c r="A6" s="39" t="s">
        <v>101</v>
      </c>
      <c r="B6" s="39" t="s">
        <v>102</v>
      </c>
      <c r="C6" s="39" t="s">
        <v>108</v>
      </c>
      <c r="D6" s="39" t="s">
        <v>84</v>
      </c>
      <c r="E6" s="39" t="s">
        <v>109</v>
      </c>
      <c r="F6" s="39" t="s">
        <v>110</v>
      </c>
    </row>
    <row r="7" spans="1:6" x14ac:dyDescent="0.25">
      <c r="A7" s="39">
        <v>5</v>
      </c>
      <c r="B7" s="39" t="s">
        <v>103</v>
      </c>
      <c r="C7" s="40">
        <v>320</v>
      </c>
      <c r="D7" s="40">
        <f>A7*C7</f>
        <v>1600</v>
      </c>
      <c r="E7" s="40">
        <v>100</v>
      </c>
      <c r="F7" s="40">
        <f>D7-E7</f>
        <v>1500</v>
      </c>
    </row>
    <row r="8" spans="1:6" x14ac:dyDescent="0.25">
      <c r="A8" s="39">
        <v>2</v>
      </c>
      <c r="B8" s="39" t="s">
        <v>104</v>
      </c>
      <c r="C8" s="40">
        <v>280</v>
      </c>
      <c r="D8" s="40">
        <f>A8*C8</f>
        <v>560</v>
      </c>
      <c r="E8" s="40">
        <v>50</v>
      </c>
      <c r="F8" s="40">
        <f t="shared" ref="F8:F11" si="0">D8-E8</f>
        <v>510</v>
      </c>
    </row>
    <row r="9" spans="1:6" x14ac:dyDescent="0.25">
      <c r="A9" s="39">
        <v>8</v>
      </c>
      <c r="B9" s="39" t="s">
        <v>105</v>
      </c>
      <c r="C9" s="40">
        <v>120</v>
      </c>
      <c r="D9" s="40">
        <f t="shared" ref="D9:D11" si="1">A9*C9</f>
        <v>960</v>
      </c>
      <c r="E9" s="40">
        <v>30</v>
      </c>
      <c r="F9" s="40">
        <f t="shared" si="0"/>
        <v>930</v>
      </c>
    </row>
    <row r="10" spans="1:6" x14ac:dyDescent="0.25">
      <c r="A10" s="39">
        <v>1</v>
      </c>
      <c r="B10" s="39" t="s">
        <v>106</v>
      </c>
      <c r="C10" s="40">
        <v>90</v>
      </c>
      <c r="D10" s="40">
        <f t="shared" si="1"/>
        <v>90</v>
      </c>
      <c r="E10" s="40">
        <v>10</v>
      </c>
      <c r="F10" s="40">
        <f t="shared" si="0"/>
        <v>80</v>
      </c>
    </row>
    <row r="11" spans="1:6" x14ac:dyDescent="0.25">
      <c r="A11" s="39">
        <v>3</v>
      </c>
      <c r="B11" s="39" t="s">
        <v>107</v>
      </c>
      <c r="C11" s="40">
        <v>1300</v>
      </c>
      <c r="D11" s="40">
        <f t="shared" si="1"/>
        <v>3900</v>
      </c>
      <c r="E11" s="40">
        <v>3000</v>
      </c>
      <c r="F11" s="40">
        <f t="shared" si="0"/>
        <v>900</v>
      </c>
    </row>
    <row r="12" spans="1:6" x14ac:dyDescent="0.25">
      <c r="A12" s="39"/>
      <c r="B12" s="39" t="s">
        <v>111</v>
      </c>
      <c r="C12" s="40">
        <f>SUMPRODUCT(A7:A11,C7:C11)</f>
        <v>7110</v>
      </c>
      <c r="D12" s="39"/>
      <c r="E12" s="39" t="s">
        <v>84</v>
      </c>
      <c r="F12" s="40">
        <f>SUM(F7:F11)</f>
        <v>3920</v>
      </c>
    </row>
    <row r="13" spans="1:6" ht="15.75" thickBot="1" x14ac:dyDescent="0.3"/>
    <row r="14" spans="1:6" ht="15.75" thickBot="1" x14ac:dyDescent="0.3">
      <c r="A14" s="14" t="s">
        <v>112</v>
      </c>
    </row>
    <row r="16" spans="1:6" x14ac:dyDescent="0.25">
      <c r="A16" s="43" t="s">
        <v>117</v>
      </c>
      <c r="B16" s="43" t="s">
        <v>118</v>
      </c>
      <c r="C16" s="43" t="s">
        <v>123</v>
      </c>
      <c r="E16" s="44" t="s">
        <v>124</v>
      </c>
    </row>
    <row r="17" spans="1:5" x14ac:dyDescent="0.25">
      <c r="A17" s="43">
        <v>1</v>
      </c>
      <c r="B17" s="43" t="s">
        <v>119</v>
      </c>
      <c r="C17" s="43">
        <v>20</v>
      </c>
      <c r="E17" s="44">
        <f>MAX(C17:C20)</f>
        <v>23</v>
      </c>
    </row>
    <row r="18" spans="1:5" x14ac:dyDescent="0.25">
      <c r="A18" s="43">
        <v>2</v>
      </c>
      <c r="B18" s="43" t="s">
        <v>120</v>
      </c>
      <c r="C18" s="43">
        <v>18</v>
      </c>
      <c r="E18" s="44" t="s">
        <v>125</v>
      </c>
    </row>
    <row r="19" spans="1:5" x14ac:dyDescent="0.25">
      <c r="A19" s="43">
        <v>3</v>
      </c>
      <c r="B19" s="43" t="s">
        <v>121</v>
      </c>
      <c r="C19" s="43">
        <v>23</v>
      </c>
      <c r="E19" s="44">
        <f>MIN(C17:C20)</f>
        <v>15</v>
      </c>
    </row>
    <row r="20" spans="1:5" x14ac:dyDescent="0.25">
      <c r="A20" s="43">
        <v>4</v>
      </c>
      <c r="B20" s="43" t="s">
        <v>122</v>
      </c>
      <c r="C20" s="43">
        <v>15</v>
      </c>
      <c r="E20" s="44" t="s">
        <v>126</v>
      </c>
    </row>
    <row r="21" spans="1:5" x14ac:dyDescent="0.25">
      <c r="B21" s="7"/>
      <c r="E21" s="44">
        <f>AVERAGE(C17:C20)</f>
        <v>19</v>
      </c>
    </row>
    <row r="22" spans="1:5" x14ac:dyDescent="0.25">
      <c r="E22" s="44" t="s">
        <v>127</v>
      </c>
    </row>
    <row r="23" spans="1:5" x14ac:dyDescent="0.25">
      <c r="E23" s="44">
        <f>E21/4</f>
        <v>4.75</v>
      </c>
    </row>
    <row r="24" spans="1:5" ht="15.75" thickBot="1" x14ac:dyDescent="0.3"/>
    <row r="25" spans="1:5" ht="15.75" thickBot="1" x14ac:dyDescent="0.3">
      <c r="A25" s="31" t="s">
        <v>145</v>
      </c>
    </row>
    <row r="27" spans="1:5" x14ac:dyDescent="0.25">
      <c r="A27" s="42" t="s">
        <v>117</v>
      </c>
      <c r="B27" s="42" t="s">
        <v>118</v>
      </c>
      <c r="C27" s="42" t="s">
        <v>123</v>
      </c>
    </row>
    <row r="28" spans="1:5" x14ac:dyDescent="0.25">
      <c r="A28" s="42">
        <v>1</v>
      </c>
      <c r="B28" s="42" t="s">
        <v>119</v>
      </c>
      <c r="C28" s="45">
        <v>20</v>
      </c>
      <c r="D28" s="46" t="str">
        <f>MID(B28,1,2)</f>
        <v>Mi</v>
      </c>
    </row>
    <row r="29" spans="1:5" x14ac:dyDescent="0.25">
      <c r="A29" s="42">
        <v>2</v>
      </c>
      <c r="B29" s="42" t="s">
        <v>120</v>
      </c>
      <c r="C29" s="45">
        <v>18</v>
      </c>
      <c r="D29" s="46" t="str">
        <f t="shared" ref="D29:D31" si="2">MID(B29,1,2)</f>
        <v>Ma</v>
      </c>
    </row>
    <row r="30" spans="1:5" x14ac:dyDescent="0.25">
      <c r="A30" s="42">
        <v>3</v>
      </c>
      <c r="B30" s="42" t="s">
        <v>121</v>
      </c>
      <c r="C30" s="45">
        <v>23</v>
      </c>
      <c r="D30" s="46" t="str">
        <f t="shared" si="2"/>
        <v>Me</v>
      </c>
    </row>
    <row r="31" spans="1:5" x14ac:dyDescent="0.25">
      <c r="A31" s="42">
        <v>4</v>
      </c>
      <c r="B31" s="42" t="s">
        <v>122</v>
      </c>
      <c r="C31" s="45">
        <v>18</v>
      </c>
      <c r="D31" s="46" t="str">
        <f t="shared" si="2"/>
        <v>Ma</v>
      </c>
    </row>
    <row r="32" spans="1:5" x14ac:dyDescent="0.25">
      <c r="C32" s="46">
        <f>MODE(C28:C31)</f>
        <v>18</v>
      </c>
      <c r="D32" s="47" t="str">
        <f>CONCATENATE(D31,D28," ",D30," ",D28,D29)</f>
        <v>MaMi Me MiMa</v>
      </c>
    </row>
    <row r="34" spans="1:16" x14ac:dyDescent="0.25">
      <c r="A34" s="63" t="s">
        <v>209</v>
      </c>
    </row>
    <row r="36" spans="1:16" x14ac:dyDescent="0.25">
      <c r="A36" s="41" t="s">
        <v>117</v>
      </c>
      <c r="B36" s="41" t="s">
        <v>216</v>
      </c>
      <c r="C36" s="41" t="s">
        <v>123</v>
      </c>
      <c r="D36" s="41" t="s">
        <v>222</v>
      </c>
      <c r="E36" s="41" t="s">
        <v>223</v>
      </c>
      <c r="F36" s="41" t="s">
        <v>169</v>
      </c>
      <c r="G36" s="41" t="s">
        <v>226</v>
      </c>
      <c r="H36" s="41" t="s">
        <v>227</v>
      </c>
      <c r="I36" s="41" t="s">
        <v>228</v>
      </c>
      <c r="J36" s="41" t="s">
        <v>229</v>
      </c>
      <c r="K36" s="41" t="s">
        <v>230</v>
      </c>
      <c r="L36" s="41" t="s">
        <v>231</v>
      </c>
      <c r="M36" s="41" t="s">
        <v>232</v>
      </c>
      <c r="N36" s="41" t="s">
        <v>101</v>
      </c>
      <c r="O36" s="41" t="s">
        <v>233</v>
      </c>
      <c r="P36" s="41" t="s">
        <v>234</v>
      </c>
    </row>
    <row r="37" spans="1:16" x14ac:dyDescent="0.25">
      <c r="A37" s="66" t="s">
        <v>210</v>
      </c>
      <c r="B37" s="66" t="s">
        <v>217</v>
      </c>
      <c r="C37" s="66">
        <v>15</v>
      </c>
      <c r="D37" s="66" t="str">
        <f>IF(C37&gt;=18,"mayor de edad","menor de edad")</f>
        <v>menor de edad</v>
      </c>
      <c r="E37" s="66" t="s">
        <v>224</v>
      </c>
      <c r="F37" s="66" t="str">
        <f>IF(E37="masculino","camión","uber")</f>
        <v>camión</v>
      </c>
      <c r="G37" s="66" t="str">
        <f>IF(C37&lt;=15,"hamburguesa","apio")</f>
        <v>hamburguesa</v>
      </c>
      <c r="H37" s="66" t="str">
        <f>IF(C37&gt;20,"nocturna","matutina")</f>
        <v>matutina</v>
      </c>
      <c r="I37" s="66">
        <v>70</v>
      </c>
      <c r="J37" s="66" t="str">
        <f>IF(I37&gt;=90,"beca","sin beca")</f>
        <v>sin beca</v>
      </c>
      <c r="K37" s="66">
        <v>4</v>
      </c>
      <c r="L37" s="66">
        <f>IF(K37&lt;=1,I37+5,I37-5)</f>
        <v>65</v>
      </c>
      <c r="M37" s="66" t="str">
        <f>IF(L37=100,"España","sin viaje")</f>
        <v>sin viaje</v>
      </c>
      <c r="N37" s="67">
        <f>IF(L37&gt;=90,L37*100,L37*0)</f>
        <v>0</v>
      </c>
      <c r="O37" s="67" t="str">
        <f>IF(N37&gt;=1,N37/5,"sin cantidad")</f>
        <v>sin cantidad</v>
      </c>
      <c r="P37" s="66" t="str">
        <f>IF(A37="cd9","exento","no exento")</f>
        <v>no exento</v>
      </c>
    </row>
    <row r="38" spans="1:16" x14ac:dyDescent="0.25">
      <c r="A38" s="66" t="s">
        <v>211</v>
      </c>
      <c r="B38" s="66" t="s">
        <v>218</v>
      </c>
      <c r="C38" s="66">
        <v>18</v>
      </c>
      <c r="D38" s="66" t="str">
        <f t="shared" ref="D38:D42" si="3">IF(C38&gt;=18,"mayor de edad","menor de edad")</f>
        <v>mayor de edad</v>
      </c>
      <c r="E38" s="66" t="s">
        <v>224</v>
      </c>
      <c r="F38" s="66" t="str">
        <f t="shared" ref="F38:F42" si="4">IF(E38="masculino","camión","uber")</f>
        <v>camión</v>
      </c>
      <c r="G38" s="66" t="str">
        <f t="shared" ref="G38:G42" si="5">IF(C38&lt;=15,"hamburguesa","apio")</f>
        <v>apio</v>
      </c>
      <c r="H38" s="66" t="str">
        <f t="shared" ref="H38:H42" si="6">IF(C38&gt;20,"nocturna","matutina")</f>
        <v>matutina</v>
      </c>
      <c r="I38" s="66">
        <v>95</v>
      </c>
      <c r="J38" s="66" t="str">
        <f t="shared" ref="J38:J42" si="7">IF(I38&gt;=90,"beca","sin beca")</f>
        <v>beca</v>
      </c>
      <c r="K38" s="66">
        <v>0</v>
      </c>
      <c r="L38" s="66">
        <f t="shared" ref="L38:L42" si="8">IF(K38&lt;=1,I38+5,I38-5)</f>
        <v>100</v>
      </c>
      <c r="M38" s="66" t="str">
        <f t="shared" ref="M38:M42" si="9">IF(L38=100,"España","sin viaje")</f>
        <v>España</v>
      </c>
      <c r="N38" s="67">
        <f t="shared" ref="N38:N42" si="10">IF(L38&gt;=90,L38*100,L38*0)</f>
        <v>10000</v>
      </c>
      <c r="O38" s="67">
        <f t="shared" ref="O38:O42" si="11">IF(N38&gt;=1,N38/5,"sin cantidad")</f>
        <v>2000</v>
      </c>
      <c r="P38" s="66" t="str">
        <f t="shared" ref="P38:P42" si="12">IF(A38="cd9","exento","no exento")</f>
        <v>no exento</v>
      </c>
    </row>
    <row r="39" spans="1:16" x14ac:dyDescent="0.25">
      <c r="A39" s="66" t="s">
        <v>212</v>
      </c>
      <c r="B39" s="66" t="s">
        <v>219</v>
      </c>
      <c r="C39" s="66">
        <v>17</v>
      </c>
      <c r="D39" s="66" t="str">
        <f t="shared" si="3"/>
        <v>menor de edad</v>
      </c>
      <c r="E39" s="66" t="s">
        <v>224</v>
      </c>
      <c r="F39" s="66" t="str">
        <f t="shared" si="4"/>
        <v>camión</v>
      </c>
      <c r="G39" s="66" t="str">
        <f t="shared" si="5"/>
        <v>apio</v>
      </c>
      <c r="H39" s="66" t="str">
        <f t="shared" si="6"/>
        <v>matutina</v>
      </c>
      <c r="I39" s="66">
        <v>80</v>
      </c>
      <c r="J39" s="66" t="str">
        <f t="shared" si="7"/>
        <v>sin beca</v>
      </c>
      <c r="K39" s="66">
        <v>1</v>
      </c>
      <c r="L39" s="66">
        <f t="shared" si="8"/>
        <v>85</v>
      </c>
      <c r="M39" s="66" t="str">
        <f t="shared" si="9"/>
        <v>sin viaje</v>
      </c>
      <c r="N39" s="67">
        <f t="shared" si="10"/>
        <v>0</v>
      </c>
      <c r="O39" s="67" t="str">
        <f t="shared" si="11"/>
        <v>sin cantidad</v>
      </c>
      <c r="P39" s="66" t="str">
        <f t="shared" si="12"/>
        <v>no exento</v>
      </c>
    </row>
    <row r="40" spans="1:16" x14ac:dyDescent="0.25">
      <c r="A40" s="66" t="s">
        <v>213</v>
      </c>
      <c r="B40" s="66" t="s">
        <v>119</v>
      </c>
      <c r="C40" s="66">
        <v>19</v>
      </c>
      <c r="D40" s="66" t="str">
        <f t="shared" si="3"/>
        <v>mayor de edad</v>
      </c>
      <c r="E40" s="66" t="s">
        <v>224</v>
      </c>
      <c r="F40" s="66" t="str">
        <f t="shared" si="4"/>
        <v>camión</v>
      </c>
      <c r="G40" s="66" t="str">
        <f t="shared" si="5"/>
        <v>apio</v>
      </c>
      <c r="H40" s="66" t="str">
        <f t="shared" si="6"/>
        <v>matutina</v>
      </c>
      <c r="I40" s="66">
        <v>90</v>
      </c>
      <c r="J40" s="66" t="str">
        <f t="shared" si="7"/>
        <v>beca</v>
      </c>
      <c r="K40" s="66">
        <v>1</v>
      </c>
      <c r="L40" s="66">
        <f t="shared" si="8"/>
        <v>95</v>
      </c>
      <c r="M40" s="66" t="str">
        <f t="shared" si="9"/>
        <v>sin viaje</v>
      </c>
      <c r="N40" s="67">
        <f t="shared" si="10"/>
        <v>9500</v>
      </c>
      <c r="O40" s="67">
        <f t="shared" si="11"/>
        <v>1900</v>
      </c>
      <c r="P40" s="66" t="str">
        <f t="shared" si="12"/>
        <v>no exento</v>
      </c>
    </row>
    <row r="41" spans="1:16" x14ac:dyDescent="0.25">
      <c r="A41" s="66" t="s">
        <v>214</v>
      </c>
      <c r="B41" s="66" t="s">
        <v>220</v>
      </c>
      <c r="C41" s="66">
        <v>23</v>
      </c>
      <c r="D41" s="66" t="str">
        <f t="shared" si="3"/>
        <v>mayor de edad</v>
      </c>
      <c r="E41" s="66" t="s">
        <v>225</v>
      </c>
      <c r="F41" s="66" t="str">
        <f t="shared" si="4"/>
        <v>uber</v>
      </c>
      <c r="G41" s="66" t="str">
        <f t="shared" si="5"/>
        <v>apio</v>
      </c>
      <c r="H41" s="66" t="str">
        <f t="shared" si="6"/>
        <v>nocturna</v>
      </c>
      <c r="I41" s="66">
        <v>60</v>
      </c>
      <c r="J41" s="66" t="str">
        <f t="shared" si="7"/>
        <v>sin beca</v>
      </c>
      <c r="K41" s="66">
        <v>5</v>
      </c>
      <c r="L41" s="66">
        <f t="shared" si="8"/>
        <v>55</v>
      </c>
      <c r="M41" s="66" t="str">
        <f t="shared" si="9"/>
        <v>sin viaje</v>
      </c>
      <c r="N41" s="67">
        <f t="shared" si="10"/>
        <v>0</v>
      </c>
      <c r="O41" s="67" t="str">
        <f t="shared" si="11"/>
        <v>sin cantidad</v>
      </c>
      <c r="P41" s="66" t="str">
        <f t="shared" si="12"/>
        <v>no exento</v>
      </c>
    </row>
    <row r="42" spans="1:16" x14ac:dyDescent="0.25">
      <c r="A42" s="66" t="s">
        <v>215</v>
      </c>
      <c r="B42" s="66" t="s">
        <v>221</v>
      </c>
      <c r="C42" s="66">
        <v>16</v>
      </c>
      <c r="D42" s="66" t="str">
        <f t="shared" si="3"/>
        <v>menor de edad</v>
      </c>
      <c r="E42" s="66" t="s">
        <v>224</v>
      </c>
      <c r="F42" s="66" t="str">
        <f t="shared" si="4"/>
        <v>camión</v>
      </c>
      <c r="G42" s="66" t="str">
        <f t="shared" si="5"/>
        <v>apio</v>
      </c>
      <c r="H42" s="66" t="str">
        <f t="shared" si="6"/>
        <v>matutina</v>
      </c>
      <c r="I42" s="66">
        <v>75</v>
      </c>
      <c r="J42" s="66" t="str">
        <f t="shared" si="7"/>
        <v>sin beca</v>
      </c>
      <c r="K42" s="66">
        <v>0</v>
      </c>
      <c r="L42" s="66">
        <f t="shared" si="8"/>
        <v>80</v>
      </c>
      <c r="M42" s="66" t="str">
        <f t="shared" si="9"/>
        <v>sin viaje</v>
      </c>
      <c r="N42" s="67">
        <f t="shared" si="10"/>
        <v>0</v>
      </c>
      <c r="O42" s="67" t="str">
        <f t="shared" si="11"/>
        <v>sin cantidad</v>
      </c>
      <c r="P42" s="66" t="str">
        <f t="shared" si="12"/>
        <v>no exento</v>
      </c>
    </row>
    <row r="44" spans="1:16" x14ac:dyDescent="0.25">
      <c r="A44" s="38" t="s">
        <v>160</v>
      </c>
    </row>
    <row r="46" spans="1:16" x14ac:dyDescent="0.25">
      <c r="A46" s="48" t="s">
        <v>147</v>
      </c>
      <c r="B46" s="48" t="s">
        <v>148</v>
      </c>
      <c r="C46" s="48" t="s">
        <v>149</v>
      </c>
      <c r="D46" s="48" t="s">
        <v>161</v>
      </c>
      <c r="E46" s="48" t="s">
        <v>162</v>
      </c>
      <c r="F46" s="48" t="s">
        <v>163</v>
      </c>
      <c r="G46" s="48" t="s">
        <v>164</v>
      </c>
      <c r="H46" s="48" t="s">
        <v>165</v>
      </c>
      <c r="I46" s="52" t="s">
        <v>166</v>
      </c>
      <c r="J46" s="48" t="s">
        <v>167</v>
      </c>
      <c r="K46" s="52" t="s">
        <v>168</v>
      </c>
      <c r="L46" s="48" t="s">
        <v>169</v>
      </c>
    </row>
    <row r="47" spans="1:16" x14ac:dyDescent="0.25">
      <c r="A47" s="51">
        <v>1</v>
      </c>
      <c r="B47" s="51" t="s">
        <v>154</v>
      </c>
      <c r="C47" s="51" t="s">
        <v>153</v>
      </c>
      <c r="D47" s="51" t="str">
        <f>IF(C47="Enero","primer mes",IF(C47="febrero","segundo mes",IF(C47="marzo","tercer mes",IF(C47="abril","cuarto mes"))))</f>
        <v>primer mes</v>
      </c>
      <c r="E47" s="51" t="str">
        <f>IF(C47="abril","nuevo empleado",IF(C47="enero","primer empleado","regular"))</f>
        <v>primer empleado</v>
      </c>
      <c r="F47" s="51" t="str">
        <f>IF(C47="enero","rojo",IF(C47="febrero","azul",IF(C47="marzo","amarillo","verde")))</f>
        <v>rojo</v>
      </c>
      <c r="G47" s="9">
        <v>85000</v>
      </c>
      <c r="H47" s="1" t="str">
        <f>IF(G47&gt;100000,"buen vendedor",IF(G47&gt;50000,"regular","despedido"))</f>
        <v>regular</v>
      </c>
      <c r="I47" s="1" t="str">
        <f>IF(H47="Buen vendedor","viaje",IF(H47="regular","electrodoméstico","que le vaya bien"))</f>
        <v>electrodoméstico</v>
      </c>
      <c r="J47" s="9">
        <f>IF(G47&gt;=120000,G47*20%,IF(G47&gt;=100000,G47*18%,IF(G47&gt;=80000,G47*16%,IF(G47&gt;=60000,G47*14%,G47*0%))))</f>
        <v>13600</v>
      </c>
      <c r="K47" s="1" t="str">
        <f>IF(G47&gt;120000,"madrid",IF(G47&gt;100000,"buenos aires","sin viaje"))</f>
        <v>sin viaje</v>
      </c>
      <c r="L47" s="1" t="str">
        <f t="shared" ref="L47:L50" si="13">IF(G47&gt;100000, "Avión", "A pie")</f>
        <v>A pie</v>
      </c>
    </row>
    <row r="48" spans="1:16" x14ac:dyDescent="0.25">
      <c r="A48" s="51">
        <v>1</v>
      </c>
      <c r="B48" s="51" t="s">
        <v>68</v>
      </c>
      <c r="C48" s="51" t="s">
        <v>152</v>
      </c>
      <c r="D48" s="51" t="str">
        <f t="shared" ref="D48:D51" si="14">IF(C48="Enero","primer mes",IF(C48="febrero","segundo mes",IF(C48="marzo","tercer mes",IF(C48="abril","cuarto mes"))))</f>
        <v>segundo mes</v>
      </c>
      <c r="E48" s="51" t="str">
        <f t="shared" ref="E48:E51" si="15">IF(C48="abril","nuevo empleado",IF(C48="enero","primer empleado","regular"))</f>
        <v>regular</v>
      </c>
      <c r="F48" s="51" t="str">
        <f t="shared" ref="F48:F51" si="16">IF(C48="enero","rojo",IF(C48="febrero","azul",IF(C48="marzo","amarillo","verde")))</f>
        <v>azul</v>
      </c>
      <c r="G48" s="9">
        <v>130000</v>
      </c>
      <c r="H48" s="1" t="str">
        <f t="shared" ref="H48:H51" si="17">IF(G48&gt;100000,"buen vendedor",IF(G48&gt;50000,"regular","despedido"))</f>
        <v>buen vendedor</v>
      </c>
      <c r="I48" s="1" t="str">
        <f t="shared" ref="I48:I51" si="18">IF(H48="Buen vendedor","viaje",IF(H48="regular","electrodoméstico","que le vaya bien"))</f>
        <v>viaje</v>
      </c>
      <c r="J48" s="9">
        <f t="shared" ref="J48:J51" si="19">IF(G48&gt;=120000,G48*20%,IF(G48&gt;=100000,G48*18%,IF(G48&gt;=80000,G48*16%,IF(G48&gt;=60000,G48*14%,G48*0%))))</f>
        <v>26000</v>
      </c>
      <c r="K48" s="1" t="str">
        <f t="shared" ref="K48:K51" si="20">IF(G48&gt;120000,"madrid",IF(G48&gt;100000,"buenos aires","sin viaje"))</f>
        <v>madrid</v>
      </c>
      <c r="L48" s="1" t="str">
        <f t="shared" si="13"/>
        <v>Avión</v>
      </c>
    </row>
    <row r="49" spans="1:12" x14ac:dyDescent="0.25">
      <c r="A49" s="51">
        <v>1</v>
      </c>
      <c r="B49" s="51" t="s">
        <v>155</v>
      </c>
      <c r="C49" s="51" t="s">
        <v>151</v>
      </c>
      <c r="D49" s="51" t="str">
        <f t="shared" si="14"/>
        <v>tercer mes</v>
      </c>
      <c r="E49" s="51" t="str">
        <f t="shared" si="15"/>
        <v>regular</v>
      </c>
      <c r="F49" s="51" t="str">
        <f t="shared" si="16"/>
        <v>amarillo</v>
      </c>
      <c r="G49" s="9">
        <v>60000</v>
      </c>
      <c r="H49" s="1" t="str">
        <f t="shared" si="17"/>
        <v>regular</v>
      </c>
      <c r="I49" s="1" t="str">
        <f t="shared" si="18"/>
        <v>electrodoméstico</v>
      </c>
      <c r="J49" s="9">
        <f t="shared" si="19"/>
        <v>8400</v>
      </c>
      <c r="K49" s="1" t="str">
        <f t="shared" si="20"/>
        <v>sin viaje</v>
      </c>
      <c r="L49" s="1" t="str">
        <f t="shared" si="13"/>
        <v>A pie</v>
      </c>
    </row>
    <row r="50" spans="1:12" x14ac:dyDescent="0.25">
      <c r="A50" s="51">
        <v>1</v>
      </c>
      <c r="B50" s="51" t="s">
        <v>156</v>
      </c>
      <c r="C50" s="51" t="s">
        <v>150</v>
      </c>
      <c r="D50" s="51" t="str">
        <f t="shared" si="14"/>
        <v>cuarto mes</v>
      </c>
      <c r="E50" s="51" t="str">
        <f t="shared" si="15"/>
        <v>nuevo empleado</v>
      </c>
      <c r="F50" s="51" t="str">
        <f t="shared" si="16"/>
        <v>verde</v>
      </c>
      <c r="G50" s="9">
        <v>110000</v>
      </c>
      <c r="H50" s="1" t="str">
        <f t="shared" si="17"/>
        <v>buen vendedor</v>
      </c>
      <c r="I50" s="1" t="str">
        <f t="shared" si="18"/>
        <v>viaje</v>
      </c>
      <c r="J50" s="9">
        <f>IF(G50&gt;=120000,G50*20%,IF(G50&gt;=100000,G50*18%,IF(G50&gt;=80000,G50*16%,IF(G50&gt;=60000,G50*14%,G50*0%))))</f>
        <v>19800</v>
      </c>
      <c r="K50" s="1" t="str">
        <f t="shared" si="20"/>
        <v>buenos aires</v>
      </c>
      <c r="L50" s="1" t="str">
        <f t="shared" si="13"/>
        <v>Avión</v>
      </c>
    </row>
    <row r="51" spans="1:12" x14ac:dyDescent="0.25">
      <c r="A51" s="51">
        <v>1</v>
      </c>
      <c r="B51" s="51" t="s">
        <v>157</v>
      </c>
      <c r="C51" s="51" t="s">
        <v>150</v>
      </c>
      <c r="D51" s="51" t="str">
        <f t="shared" si="14"/>
        <v>cuarto mes</v>
      </c>
      <c r="E51" s="51" t="str">
        <f t="shared" si="15"/>
        <v>nuevo empleado</v>
      </c>
      <c r="F51" s="51" t="str">
        <f t="shared" si="16"/>
        <v>verde</v>
      </c>
      <c r="G51" s="9">
        <v>10</v>
      </c>
      <c r="H51" s="1" t="str">
        <f t="shared" si="17"/>
        <v>despedido</v>
      </c>
      <c r="I51" s="1" t="str">
        <f t="shared" si="18"/>
        <v>que le vaya bien</v>
      </c>
      <c r="J51" s="9">
        <f t="shared" si="19"/>
        <v>0</v>
      </c>
      <c r="K51" s="1" t="str">
        <f t="shared" si="20"/>
        <v>sin viaje</v>
      </c>
      <c r="L51" s="1" t="str">
        <f>IF(G51&gt;100000, "Avión", "A pie")</f>
        <v>A pie</v>
      </c>
    </row>
    <row r="53" spans="1:12" x14ac:dyDescent="0.25">
      <c r="A53" s="37" t="s">
        <v>146</v>
      </c>
    </row>
    <row r="55" spans="1:12" x14ac:dyDescent="0.25">
      <c r="A55" s="49" t="s">
        <v>147</v>
      </c>
      <c r="B55" s="49" t="s">
        <v>148</v>
      </c>
      <c r="C55" s="49" t="s">
        <v>149</v>
      </c>
      <c r="D55" s="50">
        <f ca="1">NOW()</f>
        <v>42515.901231597221</v>
      </c>
    </row>
    <row r="56" spans="1:12" x14ac:dyDescent="0.25">
      <c r="A56" s="49">
        <v>1</v>
      </c>
      <c r="B56" s="49" t="s">
        <v>154</v>
      </c>
      <c r="C56" s="49" t="s">
        <v>153</v>
      </c>
    </row>
    <row r="57" spans="1:12" x14ac:dyDescent="0.25">
      <c r="A57" s="49">
        <v>1</v>
      </c>
      <c r="B57" s="49" t="s">
        <v>68</v>
      </c>
      <c r="C57" s="49" t="s">
        <v>152</v>
      </c>
    </row>
    <row r="58" spans="1:12" x14ac:dyDescent="0.25">
      <c r="A58" s="49">
        <v>1</v>
      </c>
      <c r="B58" s="49" t="s">
        <v>155</v>
      </c>
      <c r="C58" s="49" t="s">
        <v>151</v>
      </c>
    </row>
    <row r="59" spans="1:12" x14ac:dyDescent="0.25">
      <c r="A59" s="49">
        <v>1</v>
      </c>
      <c r="B59" s="49" t="s">
        <v>156</v>
      </c>
      <c r="C59" s="49" t="s">
        <v>150</v>
      </c>
    </row>
    <row r="60" spans="1:12" x14ac:dyDescent="0.25">
      <c r="A60" s="49">
        <v>1</v>
      </c>
      <c r="B60" s="49" t="s">
        <v>157</v>
      </c>
      <c r="C60" s="49" t="s">
        <v>150</v>
      </c>
    </row>
    <row r="61" spans="1:12" x14ac:dyDescent="0.25">
      <c r="B61" s="41">
        <f>COUNTIF(B56:B60,"JULIA")</f>
        <v>1</v>
      </c>
      <c r="C61" s="41">
        <f>COUNTIF(C56:C60,"Abril")</f>
        <v>2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6" sqref="G6"/>
    </sheetView>
  </sheetViews>
  <sheetFormatPr baseColWidth="10" defaultRowHeight="15" x14ac:dyDescent="0.25"/>
  <sheetData>
    <row r="1" spans="1:5" x14ac:dyDescent="0.25">
      <c r="A1" t="s">
        <v>33</v>
      </c>
      <c r="B1" t="s">
        <v>55</v>
      </c>
    </row>
    <row r="2" spans="1:5" x14ac:dyDescent="0.25">
      <c r="A2" t="s">
        <v>34</v>
      </c>
      <c r="B2" t="s">
        <v>57</v>
      </c>
    </row>
    <row r="3" spans="1:5" x14ac:dyDescent="0.25">
      <c r="A3" t="s">
        <v>35</v>
      </c>
      <c r="B3" t="s">
        <v>53</v>
      </c>
    </row>
    <row r="4" spans="1:5" x14ac:dyDescent="0.25">
      <c r="A4" t="s">
        <v>37</v>
      </c>
      <c r="B4" t="s">
        <v>54</v>
      </c>
    </row>
    <row r="5" spans="1:5" x14ac:dyDescent="0.25">
      <c r="A5" t="s">
        <v>36</v>
      </c>
      <c r="B5" t="s">
        <v>56</v>
      </c>
    </row>
    <row r="7" spans="1:5" x14ac:dyDescent="0.25">
      <c r="A7" t="s">
        <v>38</v>
      </c>
    </row>
    <row r="8" spans="1:5" x14ac:dyDescent="0.25">
      <c r="A8" s="1" t="s">
        <v>39</v>
      </c>
      <c r="B8" s="1" t="s">
        <v>40</v>
      </c>
      <c r="C8" s="1" t="s">
        <v>41</v>
      </c>
      <c r="D8" s="1" t="s">
        <v>42</v>
      </c>
      <c r="E8" s="1" t="s">
        <v>43</v>
      </c>
    </row>
    <row r="9" spans="1:5" x14ac:dyDescent="0.25">
      <c r="A9" s="1" t="s">
        <v>44</v>
      </c>
      <c r="B9" s="1">
        <v>90</v>
      </c>
      <c r="C9" s="1">
        <v>50</v>
      </c>
      <c r="D9" s="1">
        <v>0</v>
      </c>
      <c r="E9" s="1">
        <v>90</v>
      </c>
    </row>
    <row r="10" spans="1:5" x14ac:dyDescent="0.25">
      <c r="A10" s="1" t="s">
        <v>28</v>
      </c>
      <c r="B10" s="1">
        <v>50</v>
      </c>
      <c r="C10" s="1">
        <v>100</v>
      </c>
      <c r="D10" s="1">
        <v>80</v>
      </c>
      <c r="E10" s="1">
        <v>0</v>
      </c>
    </row>
    <row r="11" spans="1:5" x14ac:dyDescent="0.25">
      <c r="A11" s="1" t="s">
        <v>45</v>
      </c>
      <c r="B11" s="1">
        <v>95</v>
      </c>
      <c r="C11" s="1">
        <v>40</v>
      </c>
      <c r="D11" s="1">
        <v>20</v>
      </c>
      <c r="E11" s="1">
        <v>100</v>
      </c>
    </row>
    <row r="12" spans="1:5" x14ac:dyDescent="0.25">
      <c r="A12" s="1" t="s">
        <v>46</v>
      </c>
      <c r="B12" s="1">
        <v>30</v>
      </c>
      <c r="C12" s="1">
        <v>90</v>
      </c>
      <c r="D12" s="1">
        <v>100</v>
      </c>
      <c r="E12" s="1">
        <v>50</v>
      </c>
    </row>
    <row r="13" spans="1:5" x14ac:dyDescent="0.25">
      <c r="A13" s="1" t="s">
        <v>47</v>
      </c>
      <c r="B13" s="1">
        <v>0</v>
      </c>
      <c r="C13" s="1">
        <v>85</v>
      </c>
      <c r="D13" s="1">
        <v>100</v>
      </c>
      <c r="E13" s="1">
        <v>50</v>
      </c>
    </row>
    <row r="14" spans="1:5" x14ac:dyDescent="0.25">
      <c r="A14" s="1" t="s">
        <v>48</v>
      </c>
      <c r="B14" s="1">
        <v>80</v>
      </c>
      <c r="C14" s="1">
        <v>30</v>
      </c>
      <c r="D14" s="1">
        <v>5</v>
      </c>
      <c r="E14" s="1">
        <v>100</v>
      </c>
    </row>
    <row r="15" spans="1:5" x14ac:dyDescent="0.25">
      <c r="A15" s="1" t="s">
        <v>49</v>
      </c>
      <c r="B15" s="1">
        <v>85</v>
      </c>
      <c r="C15" s="1">
        <v>45</v>
      </c>
      <c r="D15" s="1">
        <v>100</v>
      </c>
      <c r="E15" s="1">
        <v>90</v>
      </c>
    </row>
    <row r="16" spans="1:5" x14ac:dyDescent="0.25">
      <c r="A16" s="1" t="s">
        <v>50</v>
      </c>
      <c r="B16" s="1">
        <v>40</v>
      </c>
      <c r="C16" s="1">
        <v>100</v>
      </c>
      <c r="D16" s="1">
        <v>90</v>
      </c>
      <c r="E16" s="1">
        <v>0</v>
      </c>
    </row>
    <row r="17" spans="1:5" x14ac:dyDescent="0.25">
      <c r="A17" s="1" t="s">
        <v>51</v>
      </c>
      <c r="B17" s="1">
        <v>5</v>
      </c>
      <c r="C17" s="1">
        <v>5</v>
      </c>
      <c r="D17" s="1">
        <v>100</v>
      </c>
      <c r="E17" s="1">
        <v>80</v>
      </c>
    </row>
    <row r="18" spans="1:5" x14ac:dyDescent="0.25">
      <c r="A18" s="1" t="s">
        <v>52</v>
      </c>
      <c r="B18" s="1">
        <v>100</v>
      </c>
      <c r="C18" s="1">
        <v>0</v>
      </c>
      <c r="D18" s="1">
        <v>0</v>
      </c>
      <c r="E18" s="1">
        <v>95</v>
      </c>
    </row>
  </sheetData>
  <conditionalFormatting sqref="B9:B18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{C5F7E7CD-8CB7-442E-9F80-877633940BBA}</x14:id>
        </ext>
      </extLst>
    </cfRule>
  </conditionalFormatting>
  <conditionalFormatting sqref="C9:C1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E9:E18">
    <cfRule type="cellIs" dxfId="0" priority="3" operator="equal">
      <formula>100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F7E7CD-8CB7-442E-9F80-877633940B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B9:B18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O39"/>
  <sheetViews>
    <sheetView zoomScale="106" zoomScaleNormal="106" workbookViewId="0">
      <selection activeCell="E10" sqref="E10"/>
    </sheetView>
  </sheetViews>
  <sheetFormatPr baseColWidth="10" defaultRowHeight="15" x14ac:dyDescent="0.25"/>
  <cols>
    <col min="1" max="1" width="12" customWidth="1"/>
    <col min="2" max="2" width="12.7109375" customWidth="1"/>
    <col min="3" max="3" width="14.140625" customWidth="1"/>
    <col min="4" max="4" width="27.140625" customWidth="1"/>
    <col min="5" max="5" width="11.42578125" customWidth="1"/>
    <col min="6" max="6" width="15.7109375" bestFit="1" customWidth="1"/>
    <col min="8" max="8" width="16.5703125" bestFit="1" customWidth="1"/>
    <col min="10" max="10" width="15.140625" customWidth="1"/>
    <col min="13" max="13" width="12.42578125" customWidth="1"/>
  </cols>
  <sheetData>
    <row r="1" spans="1:9" x14ac:dyDescent="0.25">
      <c r="A1" t="s">
        <v>26</v>
      </c>
      <c r="B1" t="s">
        <v>32</v>
      </c>
    </row>
    <row r="2" spans="1:9" x14ac:dyDescent="0.25">
      <c r="A2" t="s">
        <v>34</v>
      </c>
      <c r="B2" t="s">
        <v>58</v>
      </c>
    </row>
    <row r="3" spans="1:9" x14ac:dyDescent="0.25">
      <c r="A3" t="s">
        <v>60</v>
      </c>
      <c r="B3" t="s">
        <v>59</v>
      </c>
      <c r="C3" t="s">
        <v>17</v>
      </c>
    </row>
    <row r="4" spans="1:9" x14ac:dyDescent="0.25">
      <c r="A4" t="s">
        <v>37</v>
      </c>
      <c r="B4" s="76"/>
      <c r="C4" s="76"/>
    </row>
    <row r="5" spans="1:9" x14ac:dyDescent="0.25">
      <c r="A5" t="s">
        <v>36</v>
      </c>
      <c r="B5" t="s">
        <v>61</v>
      </c>
    </row>
    <row r="7" spans="1:9" ht="15" customHeight="1" x14ac:dyDescent="0.25">
      <c r="A7" s="78" t="s">
        <v>235</v>
      </c>
      <c r="B7" s="78"/>
      <c r="C7" s="78"/>
      <c r="D7" s="78"/>
    </row>
    <row r="8" spans="1:9" x14ac:dyDescent="0.25">
      <c r="A8" s="78"/>
      <c r="B8" s="78"/>
      <c r="C8" s="78"/>
      <c r="D8" s="78"/>
    </row>
    <row r="9" spans="1:9" x14ac:dyDescent="0.25">
      <c r="A9" s="78"/>
      <c r="B9" s="78"/>
      <c r="C9" s="78"/>
      <c r="D9" s="78"/>
    </row>
    <row r="10" spans="1:9" x14ac:dyDescent="0.25">
      <c r="A10" s="79" t="s">
        <v>236</v>
      </c>
      <c r="B10" s="79"/>
      <c r="C10" s="79"/>
      <c r="D10" s="79"/>
    </row>
    <row r="11" spans="1:9" x14ac:dyDescent="0.25">
      <c r="A11" s="79"/>
      <c r="B11" s="79"/>
      <c r="C11" s="79"/>
      <c r="D11" s="79"/>
    </row>
    <row r="12" spans="1:9" x14ac:dyDescent="0.25">
      <c r="A12" s="79"/>
      <c r="B12" s="79"/>
      <c r="C12" s="79"/>
      <c r="D12" s="79"/>
    </row>
    <row r="15" spans="1:9" x14ac:dyDescent="0.25">
      <c r="E15" s="7"/>
      <c r="F15" s="7"/>
      <c r="G15" s="7"/>
      <c r="H15" s="7"/>
    </row>
    <row r="16" spans="1:9" ht="15" customHeight="1" x14ac:dyDescent="0.25">
      <c r="E16" s="35"/>
      <c r="F16" s="35"/>
      <c r="G16" s="35"/>
      <c r="H16" s="35"/>
      <c r="I16" s="35"/>
    </row>
    <row r="17" spans="1:15" ht="15" customHeight="1" x14ac:dyDescent="0.25">
      <c r="E17" s="35"/>
      <c r="F17" s="35"/>
      <c r="G17" s="35"/>
      <c r="H17" s="35"/>
      <c r="I17" s="35"/>
    </row>
    <row r="19" spans="1:15" ht="15" customHeight="1" x14ac:dyDescent="0.25">
      <c r="D19" s="34"/>
      <c r="E19" s="8"/>
      <c r="F19" s="8"/>
      <c r="G19" s="8"/>
      <c r="H19" s="8"/>
      <c r="I19" s="8"/>
      <c r="J19" s="8"/>
    </row>
    <row r="20" spans="1:15" x14ac:dyDescent="0.25">
      <c r="D20" s="8"/>
      <c r="E20" s="8"/>
      <c r="F20" s="8"/>
      <c r="G20" s="8"/>
      <c r="H20" s="8"/>
      <c r="I20" s="8"/>
      <c r="J20" s="8"/>
    </row>
    <row r="21" spans="1:15" x14ac:dyDescent="0.25">
      <c r="D21" s="8"/>
      <c r="E21" s="8"/>
      <c r="F21" s="8"/>
      <c r="G21" s="8"/>
      <c r="H21" s="8"/>
      <c r="I21" s="8"/>
      <c r="J21" s="8"/>
    </row>
    <row r="22" spans="1:15" x14ac:dyDescent="0.25">
      <c r="I22" s="7"/>
      <c r="J22" s="7"/>
      <c r="K22" s="7"/>
      <c r="L22" s="7"/>
      <c r="M22" s="7"/>
      <c r="N22" s="7"/>
      <c r="O22" s="7"/>
    </row>
    <row r="23" spans="1:15" ht="15" customHeight="1" x14ac:dyDescent="0.25">
      <c r="I23" s="7"/>
      <c r="J23" s="7"/>
      <c r="K23" s="33"/>
      <c r="L23" s="33"/>
      <c r="M23" s="33"/>
      <c r="N23" s="33"/>
      <c r="O23" s="33"/>
    </row>
    <row r="24" spans="1:15" ht="15.75" x14ac:dyDescent="0.25">
      <c r="A24" s="77" t="s">
        <v>62</v>
      </c>
      <c r="B24" s="73"/>
      <c r="C24" s="77" t="s">
        <v>63</v>
      </c>
      <c r="D24" s="73"/>
      <c r="I24" s="7"/>
      <c r="J24" s="8"/>
      <c r="K24" s="33"/>
      <c r="L24" s="33"/>
      <c r="M24" s="33"/>
      <c r="N24" s="33"/>
      <c r="O24" s="33"/>
    </row>
    <row r="25" spans="1:15" ht="15.75" x14ac:dyDescent="0.25">
      <c r="A25" s="73" t="s">
        <v>64</v>
      </c>
      <c r="B25" s="73"/>
      <c r="C25" s="73" t="s">
        <v>76</v>
      </c>
      <c r="D25" s="73"/>
      <c r="I25" s="7"/>
      <c r="J25" s="8"/>
      <c r="K25" s="33"/>
      <c r="L25" s="33"/>
      <c r="M25" s="33"/>
      <c r="N25" s="33"/>
      <c r="O25" s="33"/>
    </row>
    <row r="26" spans="1:15" ht="15.75" x14ac:dyDescent="0.25">
      <c r="A26" s="73" t="s">
        <v>65</v>
      </c>
      <c r="B26" s="73"/>
      <c r="C26" s="73" t="s">
        <v>75</v>
      </c>
      <c r="D26" s="73"/>
      <c r="I26" s="7"/>
      <c r="J26" s="7"/>
      <c r="K26" s="33"/>
      <c r="L26" s="33"/>
      <c r="M26" s="33"/>
      <c r="N26" s="33"/>
      <c r="O26" s="33"/>
    </row>
    <row r="27" spans="1:15" ht="15.75" x14ac:dyDescent="0.25">
      <c r="A27" s="73" t="s">
        <v>73</v>
      </c>
      <c r="B27" s="73"/>
      <c r="C27" s="73" t="s">
        <v>75</v>
      </c>
      <c r="D27" s="73"/>
      <c r="I27" s="7"/>
      <c r="J27" s="7"/>
      <c r="K27" s="33"/>
      <c r="L27" s="33"/>
      <c r="M27" s="33"/>
      <c r="N27" s="33"/>
      <c r="O27" s="33"/>
    </row>
    <row r="28" spans="1:15" ht="15.75" x14ac:dyDescent="0.25">
      <c r="A28" s="73" t="s">
        <v>71</v>
      </c>
      <c r="B28" s="73"/>
      <c r="C28" s="73" t="s">
        <v>76</v>
      </c>
      <c r="D28" s="73"/>
      <c r="K28" s="33"/>
      <c r="L28" s="33"/>
      <c r="M28" s="33"/>
      <c r="N28" s="33"/>
      <c r="O28" s="33"/>
    </row>
    <row r="29" spans="1:15" ht="15.75" x14ac:dyDescent="0.25">
      <c r="A29" s="73" t="s">
        <v>66</v>
      </c>
      <c r="B29" s="73"/>
      <c r="C29" s="73" t="s">
        <v>74</v>
      </c>
      <c r="D29" s="73"/>
      <c r="K29" s="33"/>
      <c r="L29" s="33"/>
      <c r="M29" s="33"/>
      <c r="N29" s="33"/>
      <c r="O29" s="33"/>
    </row>
    <row r="30" spans="1:15" ht="16.5" thickBot="1" x14ac:dyDescent="0.3">
      <c r="A30" s="73" t="s">
        <v>67</v>
      </c>
      <c r="B30" s="73"/>
      <c r="C30" s="73" t="s">
        <v>74</v>
      </c>
      <c r="D30" s="73"/>
    </row>
    <row r="31" spans="1:15" ht="16.5" thickBot="1" x14ac:dyDescent="0.3">
      <c r="A31" s="73" t="s">
        <v>68</v>
      </c>
      <c r="B31" s="73"/>
      <c r="C31" s="73" t="s">
        <v>74</v>
      </c>
      <c r="D31" s="73"/>
      <c r="L31" s="12" t="s">
        <v>77</v>
      </c>
      <c r="M31" s="12" t="s">
        <v>78</v>
      </c>
    </row>
    <row r="32" spans="1:15" ht="15.75" x14ac:dyDescent="0.25">
      <c r="A32" s="73" t="s">
        <v>70</v>
      </c>
      <c r="B32" s="73"/>
      <c r="C32" s="73" t="s">
        <v>76</v>
      </c>
      <c r="D32" s="73"/>
      <c r="L32" s="13" t="s">
        <v>76</v>
      </c>
      <c r="M32" s="13">
        <f>COUNTIF(C25:D34,"Chocolate")</f>
        <v>3</v>
      </c>
    </row>
    <row r="33" spans="1:13" ht="15.75" x14ac:dyDescent="0.25">
      <c r="A33" s="73" t="s">
        <v>69</v>
      </c>
      <c r="B33" s="73"/>
      <c r="C33" s="73" t="s">
        <v>75</v>
      </c>
      <c r="D33" s="73"/>
      <c r="H33" s="36"/>
      <c r="L33" s="1" t="s">
        <v>75</v>
      </c>
      <c r="M33" s="13">
        <f>COUNTIF(C26:D35,"Fresa")</f>
        <v>3</v>
      </c>
    </row>
    <row r="34" spans="1:13" ht="15.75" x14ac:dyDescent="0.25">
      <c r="A34" s="73" t="s">
        <v>72</v>
      </c>
      <c r="B34" s="73"/>
      <c r="C34" s="73" t="s">
        <v>74</v>
      </c>
      <c r="D34" s="73"/>
      <c r="L34" s="1" t="s">
        <v>74</v>
      </c>
      <c r="M34" s="13">
        <f ca="1">COUNTIF(C27:D36,"Vainilla")</f>
        <v>4</v>
      </c>
    </row>
    <row r="35" spans="1:13" ht="15.75" x14ac:dyDescent="0.25">
      <c r="A35" s="11"/>
      <c r="B35" s="11"/>
      <c r="C35" s="11"/>
      <c r="D35" s="11"/>
    </row>
    <row r="36" spans="1:13" ht="15.75" x14ac:dyDescent="0.25">
      <c r="A36" s="75" t="s">
        <v>79</v>
      </c>
      <c r="B36" s="75"/>
      <c r="C36" s="75"/>
      <c r="D36" s="32">
        <f ca="1">NOW()</f>
        <v>42515.901231597221</v>
      </c>
    </row>
    <row r="37" spans="1:13" ht="15.75" x14ac:dyDescent="0.25">
      <c r="A37" s="74"/>
      <c r="B37" s="74"/>
      <c r="C37" s="74"/>
      <c r="D37" s="32">
        <f ca="1">NOW()</f>
        <v>42515.901231597221</v>
      </c>
    </row>
    <row r="38" spans="1:13" ht="15.75" x14ac:dyDescent="0.25">
      <c r="A38" s="32"/>
      <c r="B38" s="11"/>
      <c r="C38" s="11"/>
      <c r="D38" s="11"/>
    </row>
    <row r="39" spans="1:13" ht="15.75" x14ac:dyDescent="0.25">
      <c r="A39" s="11"/>
      <c r="B39" s="11"/>
      <c r="C39" s="11"/>
      <c r="D39" s="11"/>
    </row>
  </sheetData>
  <mergeCells count="27">
    <mergeCell ref="A30:B30"/>
    <mergeCell ref="A31:B31"/>
    <mergeCell ref="A26:B26"/>
    <mergeCell ref="B4:C4"/>
    <mergeCell ref="A24:B24"/>
    <mergeCell ref="C24:D24"/>
    <mergeCell ref="A25:B25"/>
    <mergeCell ref="C25:D25"/>
    <mergeCell ref="C26:D26"/>
    <mergeCell ref="A7:D9"/>
    <mergeCell ref="A10:D12"/>
    <mergeCell ref="C27:D27"/>
    <mergeCell ref="C28:D28"/>
    <mergeCell ref="C29:D29"/>
    <mergeCell ref="A37:C37"/>
    <mergeCell ref="A34:B34"/>
    <mergeCell ref="A36:C36"/>
    <mergeCell ref="C33:D33"/>
    <mergeCell ref="C34:D34"/>
    <mergeCell ref="A32:B32"/>
    <mergeCell ref="C30:D30"/>
    <mergeCell ref="C31:D31"/>
    <mergeCell ref="C32:D32"/>
    <mergeCell ref="A33:B33"/>
    <mergeCell ref="A27:B27"/>
    <mergeCell ref="A28:B28"/>
    <mergeCell ref="A29:B29"/>
  </mergeCells>
  <pageMargins left="0.7" right="0.7" top="0.75" bottom="0.75" header="0.3" footer="0.3"/>
  <pageSetup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25"/>
  <sheetViews>
    <sheetView workbookViewId="0">
      <selection activeCell="F16" sqref="F16"/>
    </sheetView>
  </sheetViews>
  <sheetFormatPr baseColWidth="10" defaultRowHeight="15" x14ac:dyDescent="0.25"/>
  <sheetData>
    <row r="1" spans="1:7" x14ac:dyDescent="0.25">
      <c r="A1" t="s">
        <v>26</v>
      </c>
      <c r="B1" t="s">
        <v>31</v>
      </c>
    </row>
    <row r="2" spans="1:7" x14ac:dyDescent="0.25">
      <c r="A2" t="s">
        <v>34</v>
      </c>
      <c r="B2" t="s">
        <v>158</v>
      </c>
    </row>
    <row r="3" spans="1:7" x14ac:dyDescent="0.25">
      <c r="A3" t="s">
        <v>60</v>
      </c>
      <c r="B3" t="s">
        <v>15</v>
      </c>
    </row>
    <row r="4" spans="1:7" ht="30.75" customHeight="1" x14ac:dyDescent="0.25">
      <c r="A4" t="s">
        <v>37</v>
      </c>
    </row>
    <row r="5" spans="1:7" x14ac:dyDescent="0.25">
      <c r="A5" t="s">
        <v>36</v>
      </c>
      <c r="B5" t="s">
        <v>159</v>
      </c>
    </row>
    <row r="7" spans="1:7" ht="15" customHeight="1" x14ac:dyDescent="0.25">
      <c r="A7" s="80" t="s">
        <v>237</v>
      </c>
      <c r="B7" s="80"/>
      <c r="C7" s="80"/>
      <c r="D7" s="80"/>
      <c r="E7" s="80"/>
      <c r="F7" s="80"/>
      <c r="G7" s="80"/>
    </row>
    <row r="8" spans="1:7" x14ac:dyDescent="0.25">
      <c r="A8" s="80"/>
      <c r="B8" s="80"/>
      <c r="C8" s="80"/>
      <c r="D8" s="80"/>
      <c r="E8" s="80"/>
      <c r="F8" s="80"/>
      <c r="G8" s="80"/>
    </row>
    <row r="9" spans="1:7" x14ac:dyDescent="0.25">
      <c r="A9" s="64"/>
      <c r="B9" s="64"/>
      <c r="C9" s="64"/>
      <c r="D9" s="64"/>
      <c r="E9" s="64"/>
      <c r="F9" s="64"/>
      <c r="G9" s="64"/>
    </row>
    <row r="10" spans="1:7" x14ac:dyDescent="0.25">
      <c r="A10" s="64"/>
      <c r="B10" s="64"/>
      <c r="C10" s="64"/>
      <c r="D10" s="64"/>
      <c r="E10" s="64"/>
      <c r="F10" s="64"/>
      <c r="G10" s="64"/>
    </row>
    <row r="11" spans="1:7" x14ac:dyDescent="0.25">
      <c r="A11" s="64"/>
      <c r="B11" s="64"/>
      <c r="C11" s="64"/>
      <c r="D11" s="64"/>
      <c r="E11" s="64"/>
      <c r="F11" s="64"/>
      <c r="G11" s="64"/>
    </row>
    <row r="20" spans="1:10" x14ac:dyDescent="0.25">
      <c r="A20" s="59"/>
      <c r="B20" s="55" t="s">
        <v>172</v>
      </c>
      <c r="C20" s="55" t="s">
        <v>173</v>
      </c>
      <c r="D20" s="55" t="s">
        <v>174</v>
      </c>
      <c r="E20" s="55" t="s">
        <v>175</v>
      </c>
      <c r="F20" s="55" t="s">
        <v>176</v>
      </c>
      <c r="G20" s="55" t="s">
        <v>177</v>
      </c>
      <c r="H20" s="55" t="s">
        <v>178</v>
      </c>
      <c r="I20" s="57" t="s">
        <v>8</v>
      </c>
      <c r="J20" s="58" t="s">
        <v>179</v>
      </c>
    </row>
    <row r="21" spans="1:10" x14ac:dyDescent="0.25">
      <c r="A21" s="56" t="s">
        <v>180</v>
      </c>
      <c r="B21" s="54">
        <v>100</v>
      </c>
      <c r="C21" s="54">
        <v>77</v>
      </c>
      <c r="D21" s="54">
        <v>87</v>
      </c>
      <c r="E21" s="54">
        <v>91</v>
      </c>
      <c r="F21" s="54">
        <v>66</v>
      </c>
      <c r="G21" s="54">
        <v>55</v>
      </c>
      <c r="H21" s="54">
        <v>90</v>
      </c>
      <c r="I21" s="53">
        <v>80.857142857142861</v>
      </c>
      <c r="J21" s="53" t="s">
        <v>181</v>
      </c>
    </row>
    <row r="22" spans="1:10" x14ac:dyDescent="0.25">
      <c r="A22" s="56" t="s">
        <v>182</v>
      </c>
      <c r="B22" s="54">
        <v>100</v>
      </c>
      <c r="C22" s="54">
        <v>100</v>
      </c>
      <c r="D22" s="54">
        <v>90</v>
      </c>
      <c r="E22" s="54">
        <v>96</v>
      </c>
      <c r="F22" s="54">
        <v>100</v>
      </c>
      <c r="G22" s="54">
        <v>97</v>
      </c>
      <c r="H22" s="54">
        <v>100</v>
      </c>
      <c r="I22" s="53">
        <v>97.571428571428569</v>
      </c>
      <c r="J22" s="53" t="s">
        <v>183</v>
      </c>
    </row>
    <row r="23" spans="1:10" x14ac:dyDescent="0.25">
      <c r="A23" s="56" t="s">
        <v>184</v>
      </c>
      <c r="B23" s="54">
        <v>80</v>
      </c>
      <c r="C23" s="54">
        <v>63</v>
      </c>
      <c r="D23" s="54">
        <v>55</v>
      </c>
      <c r="E23" s="54">
        <v>84</v>
      </c>
      <c r="F23" s="54">
        <v>74</v>
      </c>
      <c r="G23" s="54">
        <v>88</v>
      </c>
      <c r="H23" s="54">
        <v>77</v>
      </c>
      <c r="I23" s="53">
        <v>74.428571428571431</v>
      </c>
      <c r="J23" s="53" t="s">
        <v>185</v>
      </c>
    </row>
    <row r="24" spans="1:10" x14ac:dyDescent="0.25">
      <c r="A24" s="56" t="s">
        <v>186</v>
      </c>
      <c r="B24" s="54">
        <v>100</v>
      </c>
      <c r="C24" s="54">
        <v>79</v>
      </c>
      <c r="D24" s="54">
        <v>75</v>
      </c>
      <c r="E24" s="54">
        <v>97</v>
      </c>
      <c r="F24" s="54">
        <v>82</v>
      </c>
      <c r="G24" s="54">
        <v>93</v>
      </c>
      <c r="H24" s="54">
        <v>60</v>
      </c>
      <c r="I24" s="53">
        <v>83.714285714285708</v>
      </c>
      <c r="J24" s="53" t="s">
        <v>181</v>
      </c>
    </row>
    <row r="25" spans="1:10" x14ac:dyDescent="0.25">
      <c r="A25" s="56" t="s">
        <v>187</v>
      </c>
      <c r="B25" s="54">
        <v>100</v>
      </c>
      <c r="C25" s="54">
        <v>95</v>
      </c>
      <c r="D25" s="54">
        <v>57</v>
      </c>
      <c r="E25" s="54">
        <v>69</v>
      </c>
      <c r="F25" s="54">
        <v>70</v>
      </c>
      <c r="G25" s="54">
        <v>65</v>
      </c>
      <c r="H25" s="54">
        <v>100</v>
      </c>
      <c r="I25" s="53">
        <v>79.428571428571431</v>
      </c>
      <c r="J25" s="53" t="s">
        <v>185</v>
      </c>
    </row>
  </sheetData>
  <mergeCells count="1">
    <mergeCell ref="A7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20"/>
  <sheetViews>
    <sheetView workbookViewId="0">
      <selection activeCell="J15" sqref="J15"/>
    </sheetView>
  </sheetViews>
  <sheetFormatPr baseColWidth="10" defaultRowHeight="15" x14ac:dyDescent="0.25"/>
  <sheetData>
    <row r="1" spans="1:11" x14ac:dyDescent="0.25">
      <c r="A1" t="s">
        <v>26</v>
      </c>
      <c r="B1" t="s">
        <v>30</v>
      </c>
    </row>
    <row r="2" spans="1:11" x14ac:dyDescent="0.25">
      <c r="A2" t="s">
        <v>34</v>
      </c>
      <c r="B2" t="s">
        <v>205</v>
      </c>
    </row>
    <row r="3" spans="1:11" x14ac:dyDescent="0.25">
      <c r="A3" t="s">
        <v>60</v>
      </c>
      <c r="B3" t="s">
        <v>206</v>
      </c>
    </row>
    <row r="4" spans="1:11" ht="25.5" customHeight="1" x14ac:dyDescent="0.25">
      <c r="A4" t="s">
        <v>37</v>
      </c>
    </row>
    <row r="5" spans="1:11" x14ac:dyDescent="0.25">
      <c r="A5" t="s">
        <v>36</v>
      </c>
      <c r="B5" t="s">
        <v>207</v>
      </c>
    </row>
    <row r="8" spans="1:11" x14ac:dyDescent="0.25">
      <c r="B8" s="81" t="s">
        <v>188</v>
      </c>
      <c r="C8" s="82"/>
      <c r="D8" s="82"/>
      <c r="E8" s="82"/>
      <c r="F8" s="82"/>
      <c r="G8" s="82"/>
    </row>
    <row r="10" spans="1:11" ht="15" customHeight="1" x14ac:dyDescent="0.25">
      <c r="B10" s="62" t="s">
        <v>131</v>
      </c>
      <c r="C10" s="62" t="s">
        <v>189</v>
      </c>
      <c r="D10" s="62" t="s">
        <v>190</v>
      </c>
      <c r="E10" s="62" t="s">
        <v>191</v>
      </c>
      <c r="F10" s="62" t="s">
        <v>192</v>
      </c>
      <c r="G10" s="62" t="s">
        <v>193</v>
      </c>
      <c r="I10" s="83" t="s">
        <v>238</v>
      </c>
      <c r="J10" s="83"/>
      <c r="K10" s="83"/>
    </row>
    <row r="11" spans="1:11" x14ac:dyDescent="0.25">
      <c r="B11" s="60" t="s">
        <v>194</v>
      </c>
      <c r="C11" s="61">
        <v>3</v>
      </c>
      <c r="D11" s="61">
        <v>6</v>
      </c>
      <c r="E11" s="61">
        <v>4</v>
      </c>
      <c r="F11" s="61">
        <v>13</v>
      </c>
      <c r="G11" s="61" t="s">
        <v>195</v>
      </c>
      <c r="I11" s="83"/>
      <c r="J11" s="83"/>
      <c r="K11" s="83"/>
    </row>
    <row r="12" spans="1:11" x14ac:dyDescent="0.25">
      <c r="B12" s="60" t="s">
        <v>196</v>
      </c>
      <c r="C12" s="61">
        <v>6</v>
      </c>
      <c r="D12" s="61">
        <v>3</v>
      </c>
      <c r="E12" s="61">
        <v>5</v>
      </c>
      <c r="F12" s="61">
        <v>14</v>
      </c>
      <c r="G12" s="61" t="s">
        <v>195</v>
      </c>
      <c r="I12" s="83"/>
      <c r="J12" s="83"/>
      <c r="K12" s="83"/>
    </row>
    <row r="13" spans="1:11" x14ac:dyDescent="0.25">
      <c r="B13" s="60" t="s">
        <v>197</v>
      </c>
      <c r="C13" s="61">
        <v>5</v>
      </c>
      <c r="D13" s="61">
        <v>4</v>
      </c>
      <c r="E13" s="61">
        <v>6</v>
      </c>
      <c r="F13" s="61">
        <v>15</v>
      </c>
      <c r="G13" s="61" t="s">
        <v>195</v>
      </c>
      <c r="I13" s="65"/>
      <c r="J13" s="65"/>
      <c r="K13" s="65"/>
    </row>
    <row r="14" spans="1:11" x14ac:dyDescent="0.25">
      <c r="B14" s="60" t="s">
        <v>198</v>
      </c>
      <c r="C14" s="61">
        <v>5</v>
      </c>
      <c r="D14" s="61">
        <v>2</v>
      </c>
      <c r="E14" s="61">
        <v>7</v>
      </c>
      <c r="F14" s="61">
        <v>14</v>
      </c>
      <c r="G14" s="61" t="s">
        <v>195</v>
      </c>
      <c r="I14" s="65"/>
      <c r="J14" s="65"/>
      <c r="K14" s="65"/>
    </row>
    <row r="15" spans="1:11" x14ac:dyDescent="0.25">
      <c r="B15" s="60" t="s">
        <v>199</v>
      </c>
      <c r="C15" s="61">
        <v>8</v>
      </c>
      <c r="D15" s="61">
        <v>8</v>
      </c>
      <c r="E15" s="61">
        <v>3</v>
      </c>
      <c r="F15" s="61">
        <v>19</v>
      </c>
      <c r="G15" s="61" t="s">
        <v>193</v>
      </c>
    </row>
    <row r="16" spans="1:11" x14ac:dyDescent="0.25">
      <c r="B16" s="60" t="s">
        <v>200</v>
      </c>
      <c r="C16" s="61">
        <v>5</v>
      </c>
      <c r="D16" s="61">
        <v>2</v>
      </c>
      <c r="E16" s="61">
        <v>8</v>
      </c>
      <c r="F16" s="61">
        <v>15</v>
      </c>
      <c r="G16" s="61" t="s">
        <v>195</v>
      </c>
    </row>
    <row r="17" spans="2:7" x14ac:dyDescent="0.25">
      <c r="B17" s="60" t="s">
        <v>201</v>
      </c>
      <c r="C17" s="61">
        <v>2</v>
      </c>
      <c r="D17" s="61">
        <v>7</v>
      </c>
      <c r="E17" s="61">
        <v>6</v>
      </c>
      <c r="F17" s="61">
        <v>15</v>
      </c>
      <c r="G17" s="61" t="s">
        <v>195</v>
      </c>
    </row>
    <row r="18" spans="2:7" x14ac:dyDescent="0.25">
      <c r="B18" s="60" t="s">
        <v>202</v>
      </c>
      <c r="C18" s="61">
        <v>2</v>
      </c>
      <c r="D18" s="61">
        <v>5</v>
      </c>
      <c r="E18" s="61">
        <v>6</v>
      </c>
      <c r="F18" s="61">
        <v>13</v>
      </c>
      <c r="G18" s="61" t="s">
        <v>195</v>
      </c>
    </row>
    <row r="19" spans="2:7" x14ac:dyDescent="0.25">
      <c r="B19" s="60" t="s">
        <v>203</v>
      </c>
      <c r="C19" s="61">
        <v>7</v>
      </c>
      <c r="D19" s="61">
        <v>4</v>
      </c>
      <c r="E19" s="61">
        <v>5</v>
      </c>
      <c r="F19" s="61">
        <v>16</v>
      </c>
      <c r="G19" s="61" t="s">
        <v>193</v>
      </c>
    </row>
    <row r="20" spans="2:7" x14ac:dyDescent="0.25">
      <c r="B20" s="60" t="s">
        <v>204</v>
      </c>
      <c r="C20" s="61">
        <v>9</v>
      </c>
      <c r="D20" s="61">
        <v>5</v>
      </c>
      <c r="E20" s="61">
        <v>3</v>
      </c>
      <c r="F20" s="61">
        <v>17</v>
      </c>
      <c r="G20" s="61" t="s">
        <v>193</v>
      </c>
    </row>
  </sheetData>
  <mergeCells count="2">
    <mergeCell ref="B8:G8"/>
    <mergeCell ref="I10:K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6"/>
  <sheetViews>
    <sheetView topLeftCell="A13" workbookViewId="0">
      <selection activeCell="D28" sqref="D28"/>
    </sheetView>
  </sheetViews>
  <sheetFormatPr baseColWidth="10" defaultRowHeight="15" x14ac:dyDescent="0.25"/>
  <cols>
    <col min="2" max="2" width="37" customWidth="1"/>
    <col min="3" max="3" width="13.7109375" customWidth="1"/>
    <col min="6" max="6" width="17.5703125" customWidth="1"/>
    <col min="7" max="7" width="18.5703125" customWidth="1"/>
    <col min="8" max="8" width="18.140625" customWidth="1"/>
    <col min="9" max="9" width="19.7109375" customWidth="1"/>
  </cols>
  <sheetData>
    <row r="1" spans="1:9" x14ac:dyDescent="0.25">
      <c r="A1" t="s">
        <v>26</v>
      </c>
      <c r="B1" t="s">
        <v>29</v>
      </c>
    </row>
    <row r="2" spans="1:9" x14ac:dyDescent="0.25">
      <c r="A2" t="s">
        <v>34</v>
      </c>
      <c r="B2" t="s">
        <v>128</v>
      </c>
    </row>
    <row r="3" spans="1:9" x14ac:dyDescent="0.25">
      <c r="A3" t="s">
        <v>60</v>
      </c>
      <c r="B3" t="s">
        <v>144</v>
      </c>
    </row>
    <row r="4" spans="1:9" ht="48.75" customHeight="1" x14ac:dyDescent="0.25">
      <c r="A4" t="s">
        <v>37</v>
      </c>
    </row>
    <row r="5" spans="1:9" x14ac:dyDescent="0.25">
      <c r="A5" t="s">
        <v>36</v>
      </c>
      <c r="B5" t="s">
        <v>171</v>
      </c>
    </row>
    <row r="10" spans="1:9" x14ac:dyDescent="0.25">
      <c r="B10" s="28" t="s">
        <v>129</v>
      </c>
      <c r="C10" s="30" t="s">
        <v>130</v>
      </c>
      <c r="D10" s="30" t="s">
        <v>131</v>
      </c>
      <c r="E10" s="28" t="s">
        <v>132</v>
      </c>
      <c r="F10" s="28" t="s">
        <v>140</v>
      </c>
      <c r="G10" s="28" t="s">
        <v>141</v>
      </c>
      <c r="H10" s="28" t="s">
        <v>142</v>
      </c>
      <c r="I10" s="30" t="s">
        <v>143</v>
      </c>
    </row>
    <row r="11" spans="1:9" x14ac:dyDescent="0.25">
      <c r="B11" s="13" t="s">
        <v>133</v>
      </c>
      <c r="C11" s="13" t="str">
        <f>MID(B11,1,1)</f>
        <v>1</v>
      </c>
      <c r="D11" s="13" t="str">
        <f>MID(B11,3,10)</f>
        <v>Pedro</v>
      </c>
      <c r="E11" s="4">
        <v>4</v>
      </c>
      <c r="F11" s="4">
        <v>21</v>
      </c>
      <c r="G11" s="4">
        <v>5</v>
      </c>
      <c r="H11" s="4">
        <v>1990</v>
      </c>
      <c r="I11" s="4" t="str">
        <f>CONCATENATE(F11,"/",G11,"/",H11)</f>
        <v>21/5/1990</v>
      </c>
    </row>
    <row r="12" spans="1:9" x14ac:dyDescent="0.25">
      <c r="B12" s="1" t="s">
        <v>134</v>
      </c>
      <c r="C12" s="13" t="str">
        <f t="shared" ref="C12:C15" si="0">MID(B12,1,1)</f>
        <v>2</v>
      </c>
      <c r="D12" s="13" t="str">
        <f t="shared" ref="D12:D15" si="1">MID(B12,3,10)</f>
        <v>Luis</v>
      </c>
      <c r="E12" s="4">
        <v>2</v>
      </c>
      <c r="F12" s="4">
        <v>13</v>
      </c>
      <c r="G12" s="4">
        <v>4</v>
      </c>
      <c r="H12" s="4">
        <v>1988</v>
      </c>
      <c r="I12" s="4" t="str">
        <f t="shared" ref="I12:I15" si="2">CONCATENATE(F12,"/",G12,"/",H12)</f>
        <v>13/4/1988</v>
      </c>
    </row>
    <row r="13" spans="1:9" x14ac:dyDescent="0.25">
      <c r="B13" s="1" t="s">
        <v>135</v>
      </c>
      <c r="C13" s="13" t="str">
        <f t="shared" si="0"/>
        <v>3</v>
      </c>
      <c r="D13" s="13" t="str">
        <f t="shared" si="1"/>
        <v>Sandra</v>
      </c>
      <c r="E13" s="4">
        <v>5</v>
      </c>
      <c r="F13" s="4">
        <v>29</v>
      </c>
      <c r="G13" s="4">
        <v>6</v>
      </c>
      <c r="H13" s="4">
        <v>1988</v>
      </c>
      <c r="I13" s="4" t="str">
        <f t="shared" si="2"/>
        <v>29/6/1988</v>
      </c>
    </row>
    <row r="14" spans="1:9" x14ac:dyDescent="0.25">
      <c r="B14" s="1" t="s">
        <v>136</v>
      </c>
      <c r="C14" s="13" t="str">
        <f t="shared" si="0"/>
        <v>4</v>
      </c>
      <c r="D14" s="13" t="str">
        <f t="shared" si="1"/>
        <v>Ramón</v>
      </c>
      <c r="E14" s="4">
        <v>1</v>
      </c>
      <c r="F14" s="4">
        <v>13</v>
      </c>
      <c r="G14" s="4">
        <v>7</v>
      </c>
      <c r="H14" s="4">
        <v>1992</v>
      </c>
      <c r="I14" s="4" t="str">
        <f t="shared" si="2"/>
        <v>13/7/1992</v>
      </c>
    </row>
    <row r="15" spans="1:9" x14ac:dyDescent="0.25">
      <c r="B15" s="1" t="s">
        <v>137</v>
      </c>
      <c r="C15" s="13" t="str">
        <f t="shared" si="0"/>
        <v>5</v>
      </c>
      <c r="D15" s="13" t="str">
        <f t="shared" si="1"/>
        <v>Abraham</v>
      </c>
      <c r="E15" s="4">
        <v>2</v>
      </c>
      <c r="F15" s="4">
        <v>6</v>
      </c>
      <c r="G15" s="4">
        <v>12</v>
      </c>
      <c r="H15" s="4">
        <v>1985</v>
      </c>
      <c r="I15" s="4" t="str">
        <f t="shared" si="2"/>
        <v>6/12/1985</v>
      </c>
    </row>
    <row r="16" spans="1:9" x14ac:dyDescent="0.25">
      <c r="D16" s="29" t="s">
        <v>11</v>
      </c>
      <c r="E16" s="13">
        <f>MODE(E11:E15)</f>
        <v>2</v>
      </c>
    </row>
    <row r="17" spans="2:5" x14ac:dyDescent="0.25">
      <c r="B17" s="27" t="s">
        <v>138</v>
      </c>
    </row>
    <row r="18" spans="2:5" x14ac:dyDescent="0.25">
      <c r="B18" s="26" t="s">
        <v>139</v>
      </c>
    </row>
    <row r="20" spans="2:5" ht="15" customHeight="1" x14ac:dyDescent="0.25">
      <c r="B20" s="83" t="s">
        <v>239</v>
      </c>
      <c r="C20" s="83"/>
      <c r="D20" s="83"/>
      <c r="E20" s="83"/>
    </row>
    <row r="21" spans="2:5" x14ac:dyDescent="0.25">
      <c r="B21" s="83"/>
      <c r="C21" s="83"/>
      <c r="D21" s="83"/>
      <c r="E21" s="83"/>
    </row>
    <row r="22" spans="2:5" x14ac:dyDescent="0.25">
      <c r="B22" s="83" t="s">
        <v>240</v>
      </c>
      <c r="C22" s="83"/>
      <c r="D22" s="83"/>
      <c r="E22" s="83"/>
    </row>
    <row r="23" spans="2:5" x14ac:dyDescent="0.25">
      <c r="B23" s="83"/>
      <c r="C23" s="83"/>
      <c r="D23" s="83"/>
      <c r="E23" s="83"/>
    </row>
    <row r="24" spans="2:5" x14ac:dyDescent="0.25">
      <c r="B24" s="80" t="s">
        <v>241</v>
      </c>
      <c r="C24" s="80"/>
      <c r="D24" s="80"/>
      <c r="E24" s="80"/>
    </row>
    <row r="25" spans="2:5" x14ac:dyDescent="0.25">
      <c r="B25" s="80"/>
      <c r="C25" s="80"/>
      <c r="D25" s="80"/>
      <c r="E25" s="80"/>
    </row>
    <row r="26" spans="2:5" x14ac:dyDescent="0.25">
      <c r="B26" s="65"/>
      <c r="C26" s="65"/>
      <c r="D26" s="65"/>
      <c r="E26" s="65"/>
    </row>
  </sheetData>
  <mergeCells count="3">
    <mergeCell ref="B20:E21"/>
    <mergeCell ref="B22:E23"/>
    <mergeCell ref="B24:E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1"/>
  <sheetViews>
    <sheetView workbookViewId="0">
      <selection activeCell="G16" sqref="G16:K21"/>
    </sheetView>
  </sheetViews>
  <sheetFormatPr baseColWidth="10" defaultRowHeight="15" x14ac:dyDescent="0.25"/>
  <cols>
    <col min="2" max="2" width="23.42578125" customWidth="1"/>
    <col min="3" max="3" width="14.5703125" customWidth="1"/>
  </cols>
  <sheetData>
    <row r="1" spans="1:11" x14ac:dyDescent="0.25">
      <c r="A1" t="s">
        <v>26</v>
      </c>
      <c r="B1" t="s">
        <v>28</v>
      </c>
    </row>
    <row r="2" spans="1:11" x14ac:dyDescent="0.25">
      <c r="A2" t="s">
        <v>34</v>
      </c>
      <c r="B2" t="s">
        <v>208</v>
      </c>
    </row>
    <row r="3" spans="1:11" x14ac:dyDescent="0.25">
      <c r="A3" t="s">
        <v>60</v>
      </c>
      <c r="B3" t="s">
        <v>116</v>
      </c>
    </row>
    <row r="4" spans="1:11" ht="48" customHeight="1" x14ac:dyDescent="0.25">
      <c r="A4" t="s">
        <v>37</v>
      </c>
    </row>
    <row r="5" spans="1:11" x14ac:dyDescent="0.25">
      <c r="A5" t="s">
        <v>36</v>
      </c>
      <c r="B5" t="s">
        <v>170</v>
      </c>
    </row>
    <row r="11" spans="1:11" x14ac:dyDescent="0.25">
      <c r="A11" s="16"/>
      <c r="B11" s="15" t="s">
        <v>102</v>
      </c>
      <c r="C11" s="15" t="s">
        <v>101</v>
      </c>
      <c r="D11" s="15" t="s">
        <v>82</v>
      </c>
      <c r="E11" s="15" t="s">
        <v>84</v>
      </c>
    </row>
    <row r="12" spans="1:11" x14ac:dyDescent="0.25">
      <c r="A12" s="16"/>
      <c r="B12" s="22" t="s">
        <v>103</v>
      </c>
      <c r="C12" s="17">
        <f>E12/D12</f>
        <v>20</v>
      </c>
      <c r="D12" s="18">
        <v>200</v>
      </c>
      <c r="E12" s="18">
        <v>4000</v>
      </c>
    </row>
    <row r="13" spans="1:11" x14ac:dyDescent="0.25">
      <c r="A13" s="16"/>
      <c r="B13" s="23" t="s">
        <v>105</v>
      </c>
      <c r="C13" s="19">
        <f>E13/D13</f>
        <v>50.125939849624061</v>
      </c>
      <c r="D13" s="20">
        <v>266</v>
      </c>
      <c r="E13" s="20">
        <v>13333.5</v>
      </c>
    </row>
    <row r="14" spans="1:11" x14ac:dyDescent="0.25">
      <c r="A14" s="16"/>
      <c r="B14" s="23" t="s">
        <v>113</v>
      </c>
      <c r="C14" s="19">
        <f t="shared" ref="C14:C16" si="0">E14/D14</f>
        <v>10</v>
      </c>
      <c r="D14" s="20">
        <v>1011</v>
      </c>
      <c r="E14" s="20">
        <v>10110</v>
      </c>
      <c r="G14" s="84" t="s">
        <v>242</v>
      </c>
      <c r="H14" s="84"/>
      <c r="I14" s="84"/>
      <c r="J14" s="84"/>
      <c r="K14" s="84"/>
    </row>
    <row r="15" spans="1:11" x14ac:dyDescent="0.25">
      <c r="A15" s="7"/>
      <c r="B15" s="24" t="s">
        <v>114</v>
      </c>
      <c r="C15" s="19">
        <f t="shared" si="0"/>
        <v>15</v>
      </c>
      <c r="D15" s="20">
        <v>220</v>
      </c>
      <c r="E15" s="20">
        <v>3300</v>
      </c>
      <c r="G15" s="84"/>
      <c r="H15" s="84"/>
      <c r="I15" s="84"/>
      <c r="J15" s="84"/>
      <c r="K15" s="84"/>
    </row>
    <row r="16" spans="1:11" x14ac:dyDescent="0.25">
      <c r="B16" s="19" t="s">
        <v>115</v>
      </c>
      <c r="C16" s="19">
        <f t="shared" si="0"/>
        <v>15</v>
      </c>
      <c r="D16" s="21">
        <v>197</v>
      </c>
      <c r="E16" s="21">
        <v>2955</v>
      </c>
    </row>
    <row r="19" spans="2:3" x14ac:dyDescent="0.25">
      <c r="B19" s="25" t="s">
        <v>9</v>
      </c>
      <c r="C19" s="25">
        <f>MAX(C12:C16)</f>
        <v>50.125939849624061</v>
      </c>
    </row>
    <row r="20" spans="2:3" x14ac:dyDescent="0.25">
      <c r="B20" s="25" t="s">
        <v>10</v>
      </c>
      <c r="C20" s="25">
        <f>MIN(C12:C16)</f>
        <v>10</v>
      </c>
    </row>
    <row r="21" spans="2:3" x14ac:dyDescent="0.25">
      <c r="B21" s="25" t="s">
        <v>8</v>
      </c>
      <c r="C21" s="25">
        <f>AVERAGE(C12:C16)</f>
        <v>22.025187969924811</v>
      </c>
    </row>
  </sheetData>
  <mergeCells count="1">
    <mergeCell ref="G14:K1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8"/>
  <sheetViews>
    <sheetView topLeftCell="A13" workbookViewId="0">
      <selection activeCell="A14" sqref="A14:E15"/>
    </sheetView>
  </sheetViews>
  <sheetFormatPr baseColWidth="10" defaultRowHeight="15" x14ac:dyDescent="0.25"/>
  <cols>
    <col min="3" max="3" width="21.42578125" customWidth="1"/>
    <col min="4" max="4" width="11.85546875" bestFit="1" customWidth="1"/>
  </cols>
  <sheetData>
    <row r="1" spans="1:5" x14ac:dyDescent="0.25">
      <c r="A1" t="s">
        <v>33</v>
      </c>
      <c r="B1" t="s">
        <v>27</v>
      </c>
    </row>
    <row r="2" spans="1:5" x14ac:dyDescent="0.25">
      <c r="A2" t="s">
        <v>34</v>
      </c>
      <c r="B2" t="s">
        <v>98</v>
      </c>
    </row>
    <row r="3" spans="1:5" x14ac:dyDescent="0.25">
      <c r="A3" t="s">
        <v>2</v>
      </c>
      <c r="B3" t="s">
        <v>96</v>
      </c>
    </row>
    <row r="4" spans="1:5" ht="60" customHeight="1" x14ac:dyDescent="0.25">
      <c r="A4" t="s">
        <v>95</v>
      </c>
    </row>
    <row r="5" spans="1:5" ht="17.25" customHeight="1" x14ac:dyDescent="0.25">
      <c r="A5" t="s">
        <v>36</v>
      </c>
      <c r="B5" t="s">
        <v>97</v>
      </c>
    </row>
    <row r="8" spans="1:5" x14ac:dyDescent="0.25">
      <c r="A8" s="78" t="s">
        <v>243</v>
      </c>
      <c r="B8" s="78"/>
      <c r="C8" s="78"/>
      <c r="D8" s="78"/>
      <c r="E8" s="78"/>
    </row>
    <row r="9" spans="1:5" x14ac:dyDescent="0.25">
      <c r="A9" s="78"/>
      <c r="B9" s="78"/>
      <c r="C9" s="78"/>
      <c r="D9" s="78"/>
      <c r="E9" s="78"/>
    </row>
    <row r="10" spans="1:5" x14ac:dyDescent="0.25">
      <c r="A10" s="78" t="s">
        <v>244</v>
      </c>
      <c r="B10" s="78"/>
      <c r="C10" s="78"/>
      <c r="D10" s="78"/>
      <c r="E10" s="78"/>
    </row>
    <row r="11" spans="1:5" x14ac:dyDescent="0.25">
      <c r="A11" s="78"/>
      <c r="B11" s="78"/>
      <c r="C11" s="78"/>
      <c r="D11" s="78"/>
      <c r="E11" s="78"/>
    </row>
    <row r="12" spans="1:5" x14ac:dyDescent="0.25">
      <c r="A12" s="84" t="s">
        <v>245</v>
      </c>
      <c r="B12" s="84"/>
      <c r="C12" s="84"/>
      <c r="D12" s="84"/>
      <c r="E12" s="84"/>
    </row>
    <row r="13" spans="1:5" x14ac:dyDescent="0.25">
      <c r="A13" s="84"/>
      <c r="B13" s="84"/>
      <c r="C13" s="84"/>
      <c r="D13" s="84"/>
      <c r="E13" s="84"/>
    </row>
    <row r="14" spans="1:5" x14ac:dyDescent="0.25">
      <c r="A14" s="90" t="s">
        <v>246</v>
      </c>
      <c r="B14" s="90"/>
      <c r="C14" s="90"/>
      <c r="D14" s="90"/>
      <c r="E14" s="90"/>
    </row>
    <row r="15" spans="1:5" x14ac:dyDescent="0.25">
      <c r="A15" s="83"/>
      <c r="B15" s="83"/>
      <c r="C15" s="83"/>
      <c r="D15" s="83"/>
      <c r="E15" s="83"/>
    </row>
    <row r="18" spans="1:11" x14ac:dyDescent="0.25">
      <c r="A18" s="85" t="s">
        <v>80</v>
      </c>
      <c r="B18" s="86"/>
      <c r="C18" s="9">
        <v>350</v>
      </c>
    </row>
    <row r="20" spans="1:11" x14ac:dyDescent="0.25">
      <c r="F20" s="87" t="s">
        <v>92</v>
      </c>
      <c r="G20" s="88" t="s">
        <v>94</v>
      </c>
      <c r="H20" s="88"/>
      <c r="I20" s="88"/>
      <c r="J20" s="88"/>
      <c r="K20" s="88"/>
    </row>
    <row r="21" spans="1:11" x14ac:dyDescent="0.25">
      <c r="A21" s="1" t="s">
        <v>81</v>
      </c>
      <c r="B21" s="1" t="s">
        <v>82</v>
      </c>
      <c r="C21" s="1" t="s">
        <v>83</v>
      </c>
      <c r="D21" s="1" t="s">
        <v>84</v>
      </c>
      <c r="F21" s="87"/>
      <c r="G21" s="88"/>
      <c r="H21" s="88"/>
      <c r="I21" s="88"/>
      <c r="J21" s="88"/>
      <c r="K21" s="88"/>
    </row>
    <row r="22" spans="1:11" x14ac:dyDescent="0.25">
      <c r="A22" s="1" t="s">
        <v>85</v>
      </c>
      <c r="B22" s="9">
        <v>20</v>
      </c>
      <c r="C22" s="1">
        <v>8</v>
      </c>
      <c r="D22" s="9">
        <f>B22*C22</f>
        <v>160</v>
      </c>
      <c r="F22" s="1" t="s">
        <v>93</v>
      </c>
      <c r="G22" s="89">
        <f>C18-B26-B25-B23</f>
        <v>268</v>
      </c>
      <c r="H22" s="88"/>
      <c r="I22" s="88"/>
      <c r="J22" s="88"/>
      <c r="K22" s="88"/>
    </row>
    <row r="23" spans="1:11" x14ac:dyDescent="0.25">
      <c r="A23" s="1" t="s">
        <v>86</v>
      </c>
      <c r="B23" s="9">
        <v>32</v>
      </c>
      <c r="C23" s="1">
        <v>16</v>
      </c>
      <c r="D23" s="9">
        <f>B23*C23</f>
        <v>512</v>
      </c>
    </row>
    <row r="24" spans="1:11" x14ac:dyDescent="0.25">
      <c r="A24" s="1" t="s">
        <v>87</v>
      </c>
      <c r="B24" s="9">
        <v>18</v>
      </c>
      <c r="C24" s="1">
        <v>8</v>
      </c>
      <c r="D24" s="9">
        <f>B24*C24</f>
        <v>144</v>
      </c>
    </row>
    <row r="25" spans="1:11" x14ac:dyDescent="0.25">
      <c r="A25" s="1" t="s">
        <v>88</v>
      </c>
      <c r="B25" s="9">
        <v>25</v>
      </c>
      <c r="C25" s="1">
        <v>12</v>
      </c>
      <c r="D25" s="9">
        <f>B25*C25</f>
        <v>300</v>
      </c>
    </row>
    <row r="26" spans="1:11" x14ac:dyDescent="0.25">
      <c r="A26" s="1" t="s">
        <v>89</v>
      </c>
      <c r="B26" s="9">
        <v>25</v>
      </c>
      <c r="C26" s="1">
        <v>3</v>
      </c>
      <c r="D26" s="9">
        <f>B26*C26</f>
        <v>75</v>
      </c>
    </row>
    <row r="27" spans="1:11" x14ac:dyDescent="0.25">
      <c r="C27" s="10" t="s">
        <v>90</v>
      </c>
      <c r="D27" s="9">
        <f>SUM(D22:D26)</f>
        <v>1191</v>
      </c>
    </row>
    <row r="28" spans="1:11" x14ac:dyDescent="0.25">
      <c r="C28" s="10" t="s">
        <v>91</v>
      </c>
      <c r="D28" s="9">
        <f>SUMPRODUCT(B22:B26,C22:C26)</f>
        <v>1191</v>
      </c>
    </row>
  </sheetData>
  <mergeCells count="8">
    <mergeCell ref="A18:B18"/>
    <mergeCell ref="F20:F21"/>
    <mergeCell ref="G20:K21"/>
    <mergeCell ref="G22:K22"/>
    <mergeCell ref="A8:E9"/>
    <mergeCell ref="A10:E11"/>
    <mergeCell ref="A12:E13"/>
    <mergeCell ref="A14:E1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10"/>
  <sheetViews>
    <sheetView workbookViewId="0">
      <selection activeCell="H12" sqref="H12"/>
    </sheetView>
  </sheetViews>
  <sheetFormatPr baseColWidth="10" defaultRowHeight="15" x14ac:dyDescent="0.25"/>
  <sheetData>
    <row r="1" spans="4:13" ht="15" customHeight="1" x14ac:dyDescent="0.25">
      <c r="D1" s="83" t="s">
        <v>247</v>
      </c>
      <c r="E1" s="83"/>
      <c r="F1" s="83"/>
      <c r="G1" s="83"/>
      <c r="H1" s="83"/>
      <c r="I1" s="83"/>
      <c r="J1" s="83"/>
      <c r="K1" s="83"/>
      <c r="L1" s="83"/>
      <c r="M1" s="65"/>
    </row>
    <row r="2" spans="4:13" x14ac:dyDescent="0.25">
      <c r="D2" s="83"/>
      <c r="E2" s="83"/>
      <c r="F2" s="83"/>
      <c r="G2" s="83"/>
      <c r="H2" s="83"/>
      <c r="I2" s="83"/>
      <c r="J2" s="83"/>
      <c r="K2" s="83"/>
      <c r="L2" s="83"/>
      <c r="M2" s="65"/>
    </row>
    <row r="3" spans="4:13" x14ac:dyDescent="0.25"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4:13" x14ac:dyDescent="0.25"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4:13" x14ac:dyDescent="0.25"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4:13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4:13" x14ac:dyDescent="0.25"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4:13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4:13" x14ac:dyDescent="0.25"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4:13" x14ac:dyDescent="0.25">
      <c r="D10" s="65"/>
      <c r="E10" s="65"/>
      <c r="F10" s="65"/>
      <c r="G10" s="65"/>
      <c r="H10" s="65"/>
      <c r="I10" s="65"/>
      <c r="J10" s="65"/>
      <c r="K10" s="65"/>
      <c r="L10" s="65"/>
      <c r="M10" s="65"/>
    </row>
  </sheetData>
  <mergeCells count="1">
    <mergeCell ref="D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Catálogo FFF</vt:lpstr>
      <vt:lpstr>Equipo 0</vt:lpstr>
      <vt:lpstr>Equipo 1</vt:lpstr>
      <vt:lpstr>Equipo 2</vt:lpstr>
      <vt:lpstr>Equipo 3</vt:lpstr>
      <vt:lpstr>Equipo 4</vt:lpstr>
      <vt:lpstr>Equipo 5</vt:lpstr>
      <vt:lpstr>Equipo 6</vt:lpstr>
      <vt:lpstr>Conclusión</vt:lpstr>
      <vt:lpstr>Evaluación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JONATHAN</cp:lastModifiedBy>
  <cp:lastPrinted>2016-05-26T02:37:52Z</cp:lastPrinted>
  <dcterms:created xsi:type="dcterms:W3CDTF">2016-04-06T17:01:38Z</dcterms:created>
  <dcterms:modified xsi:type="dcterms:W3CDTF">2016-05-26T02:37:58Z</dcterms:modified>
</cp:coreProperties>
</file>